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deapad I5\Desktop\"/>
    </mc:Choice>
  </mc:AlternateContent>
  <bookViews>
    <workbookView xWindow="0" yWindow="0" windowWidth="15345" windowHeight="4635"/>
  </bookViews>
  <sheets>
    <sheet name="template" sheetId="1" r:id="rId1"/>
  </sheets>
  <calcPr calcId="999999"/>
</workbook>
</file>

<file path=xl/calcChain.xml><?xml version="1.0" encoding="utf-8"?>
<calcChain xmlns="http://schemas.openxmlformats.org/spreadsheetml/2006/main">
  <c r="P153" i="1" l="1"/>
  <c r="O153" i="1"/>
  <c r="N153" i="1"/>
  <c r="M153" i="1"/>
  <c r="L153" i="1"/>
  <c r="K153" i="1"/>
  <c r="J153" i="1"/>
  <c r="I153" i="1"/>
  <c r="H153" i="1"/>
  <c r="O152" i="1"/>
  <c r="M152" i="1"/>
  <c r="K152" i="1"/>
  <c r="P151" i="1"/>
  <c r="O151" i="1"/>
  <c r="N151" i="1"/>
  <c r="M151" i="1"/>
  <c r="L151" i="1"/>
  <c r="K151" i="1"/>
  <c r="J151" i="1"/>
  <c r="I151" i="1"/>
  <c r="H151" i="1"/>
  <c r="P150" i="1"/>
  <c r="O150" i="1"/>
  <c r="N150" i="1"/>
  <c r="M150" i="1"/>
  <c r="L150" i="1"/>
  <c r="K150" i="1"/>
  <c r="J150" i="1"/>
  <c r="I150" i="1"/>
  <c r="H150" i="1"/>
  <c r="P149" i="1"/>
  <c r="O149" i="1"/>
  <c r="N149" i="1"/>
  <c r="M149" i="1"/>
  <c r="L149" i="1"/>
  <c r="K149" i="1"/>
  <c r="J149" i="1"/>
  <c r="I149" i="1"/>
  <c r="H149" i="1"/>
  <c r="P148" i="1"/>
  <c r="O148" i="1"/>
  <c r="N148" i="1"/>
  <c r="M148" i="1"/>
  <c r="L148" i="1"/>
  <c r="K148" i="1"/>
  <c r="J148" i="1"/>
  <c r="I148" i="1"/>
  <c r="H148" i="1"/>
  <c r="P147" i="1"/>
  <c r="O147" i="1"/>
  <c r="N147" i="1"/>
  <c r="M147" i="1"/>
  <c r="L147" i="1"/>
  <c r="K147" i="1"/>
  <c r="J147" i="1"/>
  <c r="I147" i="1"/>
  <c r="H147" i="1"/>
  <c r="P146" i="1"/>
  <c r="O146" i="1"/>
  <c r="N146" i="1"/>
  <c r="M146" i="1"/>
  <c r="L146" i="1"/>
  <c r="K146" i="1"/>
  <c r="J146" i="1"/>
  <c r="I146" i="1"/>
  <c r="H146" i="1"/>
  <c r="P145" i="1"/>
  <c r="O145" i="1"/>
  <c r="N145" i="1"/>
  <c r="M145" i="1"/>
  <c r="L145" i="1"/>
  <c r="K145" i="1"/>
  <c r="J145" i="1"/>
  <c r="I145" i="1"/>
  <c r="H145" i="1"/>
  <c r="P144" i="1"/>
  <c r="O144" i="1"/>
  <c r="N144" i="1"/>
  <c r="M144" i="1"/>
  <c r="L144" i="1"/>
  <c r="K144" i="1"/>
  <c r="J144" i="1"/>
  <c r="I144" i="1"/>
  <c r="H144" i="1"/>
  <c r="P140" i="1"/>
  <c r="O140" i="1"/>
  <c r="N140" i="1"/>
  <c r="M140" i="1"/>
  <c r="L140" i="1"/>
  <c r="K140" i="1"/>
  <c r="J140" i="1"/>
  <c r="I140" i="1"/>
  <c r="H140" i="1"/>
  <c r="O139" i="1"/>
  <c r="M139" i="1"/>
  <c r="K139" i="1"/>
  <c r="O138" i="1"/>
  <c r="M138" i="1"/>
  <c r="K138" i="1"/>
  <c r="P137" i="1"/>
  <c r="O137" i="1"/>
  <c r="N137" i="1"/>
  <c r="M137" i="1"/>
  <c r="L137" i="1"/>
  <c r="K137" i="1"/>
  <c r="J137" i="1"/>
  <c r="I137" i="1"/>
  <c r="H137" i="1"/>
  <c r="O136" i="1"/>
  <c r="M136" i="1"/>
  <c r="K136" i="1"/>
  <c r="O135" i="1"/>
  <c r="M135" i="1"/>
  <c r="K135" i="1"/>
  <c r="P134" i="1"/>
  <c r="O134" i="1"/>
  <c r="N134" i="1"/>
  <c r="M134" i="1"/>
  <c r="L134" i="1"/>
  <c r="K134" i="1"/>
  <c r="J134" i="1"/>
  <c r="I134" i="1"/>
  <c r="H134" i="1"/>
  <c r="O133" i="1"/>
  <c r="M133" i="1"/>
  <c r="K133" i="1"/>
  <c r="O132" i="1"/>
  <c r="M132" i="1"/>
  <c r="K132" i="1"/>
  <c r="P131" i="1"/>
  <c r="O131" i="1"/>
  <c r="N131" i="1"/>
  <c r="M131" i="1"/>
  <c r="L131" i="1"/>
  <c r="K131" i="1"/>
  <c r="J131" i="1"/>
  <c r="I131" i="1"/>
  <c r="H131" i="1"/>
  <c r="O130" i="1"/>
  <c r="M130" i="1"/>
  <c r="K130" i="1"/>
  <c r="O129" i="1"/>
  <c r="M129" i="1"/>
  <c r="K129" i="1"/>
  <c r="P128" i="1"/>
  <c r="O128" i="1"/>
  <c r="N128" i="1"/>
  <c r="M128" i="1"/>
  <c r="L128" i="1"/>
  <c r="K128" i="1"/>
  <c r="J128" i="1"/>
  <c r="I128" i="1"/>
  <c r="H128" i="1"/>
  <c r="O127" i="1"/>
  <c r="M127" i="1"/>
  <c r="K127" i="1"/>
  <c r="O126" i="1"/>
  <c r="M126" i="1"/>
  <c r="K126" i="1"/>
  <c r="P125" i="1"/>
  <c r="O125" i="1"/>
  <c r="N125" i="1"/>
  <c r="M125" i="1"/>
  <c r="L125" i="1"/>
  <c r="K125" i="1"/>
  <c r="J125" i="1"/>
  <c r="I125" i="1"/>
  <c r="H125" i="1"/>
  <c r="O124" i="1"/>
  <c r="M124" i="1"/>
  <c r="K124" i="1"/>
  <c r="O123" i="1"/>
  <c r="M123" i="1"/>
  <c r="K123" i="1"/>
  <c r="P122" i="1"/>
  <c r="O122" i="1"/>
  <c r="N122" i="1"/>
  <c r="M122" i="1"/>
  <c r="L122" i="1"/>
  <c r="K122" i="1"/>
  <c r="J122" i="1"/>
  <c r="I122" i="1"/>
  <c r="H122" i="1"/>
  <c r="O121" i="1"/>
  <c r="M121" i="1"/>
  <c r="K121" i="1"/>
  <c r="O120" i="1"/>
  <c r="M120" i="1"/>
  <c r="K120" i="1"/>
  <c r="P119" i="1"/>
  <c r="O119" i="1"/>
  <c r="N119" i="1"/>
  <c r="M119" i="1"/>
  <c r="L119" i="1"/>
  <c r="K119" i="1"/>
  <c r="J119" i="1"/>
  <c r="I119" i="1"/>
  <c r="H119" i="1"/>
  <c r="O114" i="1"/>
  <c r="L114" i="1"/>
  <c r="J114" i="1"/>
  <c r="H114" i="1"/>
  <c r="O113" i="1"/>
  <c r="O112" i="1"/>
  <c r="O111" i="1"/>
  <c r="O110" i="1"/>
  <c r="O109" i="1"/>
  <c r="O108" i="1"/>
  <c r="L108" i="1"/>
  <c r="J108" i="1"/>
  <c r="H108" i="1"/>
  <c r="O101" i="1"/>
  <c r="O100" i="1"/>
  <c r="O99" i="1"/>
  <c r="O93" i="1"/>
  <c r="O91" i="1"/>
  <c r="O89" i="1"/>
  <c r="I89" i="1"/>
  <c r="F89" i="1"/>
  <c r="O88" i="1"/>
  <c r="I88" i="1"/>
  <c r="F88" i="1"/>
  <c r="O87" i="1"/>
  <c r="I87" i="1"/>
  <c r="F87" i="1"/>
  <c r="O86" i="1"/>
  <c r="I86" i="1"/>
  <c r="F86" i="1"/>
  <c r="O85" i="1"/>
  <c r="I85" i="1"/>
  <c r="H85" i="1"/>
  <c r="F85" i="1"/>
  <c r="E85" i="1"/>
  <c r="C85" i="1"/>
  <c r="O81" i="1"/>
  <c r="N81" i="1"/>
  <c r="M81" i="1"/>
  <c r="L81" i="1"/>
  <c r="J81" i="1"/>
  <c r="O80" i="1"/>
  <c r="O79" i="1"/>
  <c r="O78" i="1"/>
  <c r="J78" i="1"/>
  <c r="K70" i="1"/>
  <c r="O67" i="1"/>
  <c r="M67" i="1"/>
  <c r="K67" i="1"/>
  <c r="O63" i="1"/>
  <c r="M63" i="1"/>
  <c r="K63" i="1"/>
  <c r="P59" i="1"/>
  <c r="O59" i="1"/>
  <c r="N59" i="1"/>
  <c r="M59" i="1"/>
  <c r="L59" i="1"/>
  <c r="K59" i="1"/>
  <c r="J59" i="1"/>
  <c r="I59" i="1"/>
  <c r="H59" i="1"/>
  <c r="O58" i="1"/>
  <c r="M58" i="1"/>
  <c r="K58" i="1"/>
  <c r="O57" i="1"/>
  <c r="M57" i="1"/>
  <c r="K57" i="1"/>
  <c r="P56" i="1"/>
  <c r="O56" i="1"/>
  <c r="N56" i="1"/>
  <c r="M56" i="1"/>
  <c r="L56" i="1"/>
  <c r="K56" i="1"/>
  <c r="J56" i="1"/>
  <c r="I56" i="1"/>
  <c r="H56" i="1"/>
  <c r="O55" i="1"/>
  <c r="M55" i="1"/>
  <c r="K55" i="1"/>
  <c r="O54" i="1"/>
  <c r="M54" i="1"/>
  <c r="K54" i="1"/>
  <c r="P53" i="1"/>
  <c r="O53" i="1"/>
  <c r="N53" i="1"/>
  <c r="M53" i="1"/>
  <c r="L53" i="1"/>
  <c r="K53" i="1"/>
  <c r="J53" i="1"/>
  <c r="I53" i="1"/>
  <c r="H53" i="1"/>
  <c r="O52" i="1"/>
  <c r="M52" i="1"/>
  <c r="K52" i="1"/>
  <c r="O51" i="1"/>
  <c r="M51" i="1"/>
  <c r="K51" i="1"/>
  <c r="P50" i="1"/>
  <c r="O50" i="1"/>
  <c r="N50" i="1"/>
  <c r="M50" i="1"/>
  <c r="L50" i="1"/>
  <c r="K50" i="1"/>
  <c r="J50" i="1"/>
  <c r="I50" i="1"/>
  <c r="H50" i="1"/>
  <c r="O49" i="1"/>
  <c r="M49" i="1"/>
  <c r="K49" i="1"/>
  <c r="O48" i="1"/>
  <c r="M48" i="1"/>
  <c r="K48" i="1"/>
  <c r="P47" i="1"/>
  <c r="O47" i="1"/>
  <c r="N47" i="1"/>
  <c r="M47" i="1"/>
  <c r="L47" i="1"/>
  <c r="K47" i="1"/>
  <c r="J47" i="1"/>
  <c r="I47" i="1"/>
  <c r="H47" i="1"/>
  <c r="O46" i="1"/>
  <c r="M46" i="1"/>
  <c r="K46" i="1"/>
  <c r="O45" i="1"/>
  <c r="M45" i="1"/>
  <c r="K45" i="1"/>
  <c r="P44" i="1"/>
  <c r="O44" i="1"/>
  <c r="N44" i="1"/>
  <c r="M44" i="1"/>
  <c r="L44" i="1"/>
  <c r="K44" i="1"/>
  <c r="J44" i="1"/>
  <c r="I44" i="1"/>
  <c r="H44" i="1"/>
  <c r="O43" i="1"/>
  <c r="M43" i="1"/>
  <c r="K43" i="1"/>
  <c r="O42" i="1"/>
  <c r="M42" i="1"/>
  <c r="K42" i="1"/>
  <c r="P41" i="1"/>
  <c r="O41" i="1"/>
  <c r="N41" i="1"/>
  <c r="M41" i="1"/>
  <c r="L41" i="1"/>
  <c r="K41" i="1"/>
  <c r="J41" i="1"/>
  <c r="I41" i="1"/>
  <c r="H41" i="1"/>
  <c r="O40" i="1"/>
  <c r="M40" i="1"/>
  <c r="K40" i="1"/>
  <c r="O39" i="1"/>
  <c r="M39" i="1"/>
  <c r="K39" i="1"/>
  <c r="P38" i="1"/>
  <c r="O38" i="1"/>
  <c r="N38" i="1"/>
  <c r="M38" i="1"/>
  <c r="L38" i="1"/>
  <c r="K38" i="1"/>
  <c r="J38" i="1"/>
  <c r="I38" i="1"/>
  <c r="H38" i="1"/>
  <c r="O34" i="1"/>
  <c r="L34" i="1"/>
  <c r="J34" i="1"/>
  <c r="H34" i="1"/>
  <c r="O33" i="1"/>
  <c r="O32" i="1"/>
  <c r="O31" i="1"/>
  <c r="L31" i="1"/>
  <c r="J31" i="1"/>
  <c r="H31" i="1"/>
  <c r="O30" i="1"/>
  <c r="O29" i="1"/>
  <c r="O28" i="1"/>
  <c r="O27" i="1"/>
  <c r="O26" i="1"/>
  <c r="O25" i="1"/>
  <c r="L25" i="1"/>
  <c r="J25" i="1"/>
  <c r="H25" i="1"/>
  <c r="O24" i="1"/>
  <c r="O23" i="1"/>
  <c r="O22" i="1"/>
  <c r="O21" i="1"/>
  <c r="L21" i="1"/>
  <c r="J21" i="1"/>
  <c r="H21" i="1"/>
  <c r="O20" i="1"/>
  <c r="O19" i="1"/>
  <c r="O18" i="1"/>
  <c r="L18" i="1"/>
  <c r="J18" i="1"/>
  <c r="H18" i="1"/>
  <c r="O17" i="1"/>
  <c r="O16" i="1"/>
  <c r="O15" i="1"/>
  <c r="L15" i="1"/>
  <c r="J15" i="1"/>
  <c r="H15" i="1"/>
  <c r="O14" i="1"/>
  <c r="L14" i="1"/>
  <c r="J14" i="1"/>
  <c r="H14" i="1"/>
</calcChain>
</file>

<file path=xl/sharedStrings.xml><?xml version="1.0" encoding="utf-8"?>
<sst xmlns="http://schemas.openxmlformats.org/spreadsheetml/2006/main" count="228" uniqueCount="172">
  <si>
    <t>PREFEITURA MUNICIPAL DE MAQUINE</t>
  </si>
  <si>
    <t>RUA OSVALDO BASTOS, 622</t>
  </si>
  <si>
    <t>MUNICÍPIO DE MAQUINÉ - RS</t>
  </si>
  <si>
    <t>MAQUINÉ - RS</t>
  </si>
  <si>
    <t>RELATÓRIO RESUMIDO DA EXECUÇÃO ORÇAMENTÁRIA</t>
  </si>
  <si>
    <t>05136281322</t>
  </si>
  <si>
    <t>94.436.342/0001-00</t>
  </si>
  <si>
    <t xml:space="preserve">DEMONSTRATIVO DAS RECEITAS E DESPESAS COM AÇÕES E SERVIÇOS PÚBLICOS DE SAÚDE </t>
  </si>
  <si>
    <t>ORÇAMENTOS FISCAL E DA SEGURIDADE SOCIAL</t>
  </si>
  <si>
    <t>https://maquine.rs.gov.br</t>
  </si>
  <si>
    <t>JANEIRO À ABRIL/2022  BIMESTRE MARÇO-ABRIL</t>
  </si>
  <si>
    <t>RREO – ANEXO XII  (LC n° 141/2012 art.35)</t>
  </si>
  <si>
    <t>RECEITAS RESULTANTES DE IMPOSTOS E TRANSFERÊNCIAS CONSTITUCIONAIS E LEGAIS</t>
  </si>
  <si>
    <t>PREVISÃO  INICIAL</t>
  </si>
  <si>
    <t xml:space="preserve">PREVISÃO ATUALIZADA                  </t>
  </si>
  <si>
    <t>RECEITAS REALIZADAS</t>
  </si>
  <si>
    <t xml:space="preserve"> (a)</t>
  </si>
  <si>
    <t>Até o Bimestre (b)</t>
  </si>
  <si>
    <t xml:space="preserve"> % (b/a) x 100 </t>
  </si>
  <si>
    <t>RECEITA DE IMPOSTOS  (I)</t>
  </si>
  <si>
    <t xml:space="preserve">    Receita Resultante do Imposto Predial e Territorial Urbano - IPTU</t>
  </si>
  <si>
    <t xml:space="preserve">        IPTU</t>
  </si>
  <si>
    <t xml:space="preserve">        Multas, Juros de Mora, Divida Ativa e Outros Encargos do IPTU</t>
  </si>
  <si>
    <t xml:space="preserve">    Receita Resultante do Imposto sobre Transmissão Inter Vivos - ITBI</t>
  </si>
  <si>
    <t xml:space="preserve">        ITBI</t>
  </si>
  <si>
    <t xml:space="preserve">        Multas, Juros de Mora, Dívida Ativa e Outros Encargos do ITBI</t>
  </si>
  <si>
    <t xml:space="preserve">    Receita Resultante do Imposto sobre Serviços de Qualquer Natureza - ISS</t>
  </si>
  <si>
    <t xml:space="preserve">        ISS</t>
  </si>
  <si>
    <t xml:space="preserve">        Multas, Juros de Mora, Dívida Ativa e Outros Encargos do ISS</t>
  </si>
  <si>
    <t xml:space="preserve">    Receita Resultante do Imposto sobre a Renda e Proventos de Qualquer Natureza Retido na Fonte – IRRF</t>
  </si>
  <si>
    <t>RECEITA DE TRANSFERÊNCIAS CONSTITUCIONAIS E LEGAIS (II)</t>
  </si>
  <si>
    <t xml:space="preserve">    Cota-Parte FPM</t>
  </si>
  <si>
    <t xml:space="preserve">    Cota-Parte ITR</t>
  </si>
  <si>
    <t xml:space="preserve">    Cota-Parte IPVA </t>
  </si>
  <si>
    <t xml:space="preserve">    Cota-Parte ICMS</t>
  </si>
  <si>
    <t xml:space="preserve">    Cota-Parte IPI-Exportação</t>
  </si>
  <si>
    <t xml:space="preserve">    Compensações Financeiras Provenientes de Impostos e Transferências Constitucionais</t>
  </si>
  <si>
    <t xml:space="preserve">        Desoneração ICMS - LC 87/1996</t>
  </si>
  <si>
    <t xml:space="preserve">        Outras</t>
  </si>
  <si>
    <t>TOTAL DAS RECEITAS RESULTANTES DE IMPOSTOS E TRANSFERÊNCIAS CONSTITUCIONAIS E LEGAIS - (III) = (I) + (II)</t>
  </si>
  <si>
    <t>DESPESAS COM AÇÕES E SERVIÇOS PÚBLICOS DE SAÚDE (ASPS) –  POR SUBFUNÇÃO E CATEGORIA ECONÔMICA</t>
  </si>
  <si>
    <t>DOTAÇÃO INICIAL</t>
  </si>
  <si>
    <t xml:space="preserve">DOTAÇÃO ATUALIZADA        (c) </t>
  </si>
  <si>
    <t>DESPESAS EMPENHADAS</t>
  </si>
  <si>
    <t>DESPESAS LIQUIDADAS</t>
  </si>
  <si>
    <t>DESPESAS PAGAS</t>
  </si>
  <si>
    <t>Inscritas em Restos a Pagar não Processados      (g)</t>
  </si>
  <si>
    <t>Até o bimestre (d)</t>
  </si>
  <si>
    <t>% (d/c) x 100</t>
  </si>
  <si>
    <t>Até o bimestre (e)</t>
  </si>
  <si>
    <t>% (e/c) x 100</t>
  </si>
  <si>
    <t>Até o bimestre (f)</t>
  </si>
  <si>
    <t>% (f/c) x 100</t>
  </si>
  <si>
    <t>ATENÇÃO BÁSICA  (IV)</t>
  </si>
  <si>
    <t xml:space="preserve">     Despesas Correntes </t>
  </si>
  <si>
    <t xml:space="preserve">     Despesas de Capital</t>
  </si>
  <si>
    <t>ASSISTÊNCIA HOSPITALAR E AMBULATORIAL  (V)</t>
  </si>
  <si>
    <t xml:space="preserve">     Despesas de Capital </t>
  </si>
  <si>
    <t>SUPORTE PROFILÁTICO E TERAPÊUTICO 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</si>
  <si>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</si>
  <si>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</si>
  <si>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</si>
  <si>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</si>
  <si>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</si>
  <si>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</si>
  <si>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(d)</t>
  </si>
  <si>
    <t>(e)</t>
  </si>
  <si>
    <t>(f)</t>
  </si>
  <si>
    <t>Total das Despesas com ASPS (XII) = (XI)</t>
  </si>
  <si>
    <t>(-) Restos a Pagar Não Processados Inscritos Indevidamente no Exercício sem Disponibilidade Financeira (XIII)</t>
  </si>
  <si>
    <t>(-) Despesas Custeadas com Recursos Vinculados à Parcela do Percentual Mínimo que não foi Aplicada em ASPS em Exercícios Anteriores (XIV)</t>
  </si>
  <si>
    <t>(-) Despesas Custeadas com Disponibilidade de Caixa Vinculada aos Restos a Pagar Cancelados (XV)</t>
  </si>
  <si>
    <t>(=) VALOR APLICADO EM ASPS (XVI) = (XII - XIII - XIV - XV)</t>
  </si>
  <si>
    <t xml:space="preserve">Despesa Mínima a ser Aplicada em ASPS (XVII) = (III) x 15% (LC 141/2012) </t>
  </si>
  <si>
    <t>Despesa Mínima a ser Aplicada em ASPS (XVII) = (III) x 0% (Lei Orgânica Municipal)</t>
  </si>
  <si>
    <t>Diferença entre o Valor Aplicado e a Despesa Mínima a ser Aplicada (XVIII) = (XVI (d ou e) - XVII)1</t>
  </si>
  <si>
    <t>Limite não Cumprido (XIX) = (XVIII) (Quando valor for inferior a zero)</t>
  </si>
  <si>
    <t>PERCENTUAL DA RECEITA  DE IMPOSTOS E TRANSFERÊNCIAS CONSTITUCIONAIS E LEGAIS APLICADO EM ASPS  (XVI / III)*100 (mínimo de 15% conforme LC n° 141/2012 ou % da Lei Orgânica Municipal)</t>
  </si>
  <si>
    <t>CONTROLE DO VALOR REFERENTE AO PERCENTUAL MÍNIMO NÃO CUMPRIDO EM EXERCÍCIOS ANTERIORES PARA FINS DE APLICAÇÃO DOS RECURSOS VINCULADOS CONFORME ARTIGOS 25 E 26 DA LC 141/2012</t>
  </si>
  <si>
    <t>LIMITE NÃO CUMPRIDO</t>
  </si>
  <si>
    <t>Saldo Inicial</t>
  </si>
  <si>
    <t xml:space="preserve">Despesas Custeadas no Exercício de Referência </t>
  </si>
  <si>
    <t>Saldo Final</t>
  </si>
  <si>
    <t>(no exercicio atual)</t>
  </si>
  <si>
    <t>Empenhadas</t>
  </si>
  <si>
    <t>Liquidadas</t>
  </si>
  <si>
    <t>Pagas</t>
  </si>
  <si>
    <t>(não aplicado)</t>
  </si>
  <si>
    <t xml:space="preserve"> (h)</t>
  </si>
  <si>
    <t xml:space="preserve">(i) </t>
  </si>
  <si>
    <t xml:space="preserve"> (j)</t>
  </si>
  <si>
    <t>(k)</t>
  </si>
  <si>
    <t>(l) = (h - (i ou j))</t>
  </si>
  <si>
    <r>
      <rPr>
        <sz val="8"/>
        <color rgb="FF000000"/>
        <rFont val="Arial"/>
      </rPr>
      <t xml:space="preserve">Diferença de limite não cumprido em 2020 </t>
    </r>
    <r>
      <rPr>
        <sz val="8"/>
        <color rgb="FF984807"/>
        <rFont val="Arial"/>
      </rPr>
      <t>(saldo final = XIXd)</t>
    </r>
  </si>
  <si>
    <r>
      <rPr>
        <sz val="8"/>
        <color rgb="FF000000"/>
        <rFont val="Arial"/>
      </rPr>
      <t>Diferença de limite não cumprido em 2019</t>
    </r>
    <r>
      <rPr>
        <sz val="8"/>
        <color rgb="FF984807"/>
        <rFont val="Arial"/>
      </rPr>
      <t xml:space="preserve"> (saldo inicial igual ao saldo final do demonstrativo do exercício anterior)</t>
    </r>
  </si>
  <si>
    <r>
      <rPr>
        <sz val="8"/>
        <color rgb="FF000000"/>
        <rFont val="Arial"/>
      </rPr>
      <t xml:space="preserve">Diferença de limite não cumprido em Exercícios Anteriores </t>
    </r>
    <r>
      <rPr>
        <sz val="8"/>
        <color rgb="FF984807"/>
        <rFont val="Arial"/>
      </rPr>
      <t>(saldo inicial igual ao saldo final do demonstrativo do exercício anterior)</t>
    </r>
  </si>
  <si>
    <t>TOTAL DA DIFERENÇA DE LIMITE NÃO CUMPRIDO EM EXERCÍCIOS ANTERIORES (XX)</t>
  </si>
  <si>
    <t>EXECUÇÃO DE RESTOS A PAGAR</t>
  </si>
  <si>
    <t>EXERCÍCIO DO EMPENHO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</si>
  <si>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</si>
  <si>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</si>
  <si>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Valor aplicado além do limite mínimo (o) = (n - m), se &lt; 0, então (o) = 0</t>
  </si>
  <si>
    <t>Total inscrito em RP no exercício (p)</t>
  </si>
  <si>
    <t>RPNP Inscritos Indevidamente no Exercício sem Disponibilidade Financeira q = (XIIId)</t>
  </si>
  <si>
    <t>Valor inscrito em RP considerado no Limite (r) = (p - (o + q)) se &lt; 0, então (r) = (0)</t>
  </si>
  <si>
    <t>Total de RP pagos (s)</t>
  </si>
  <si>
    <t>Total de RP a pagar (t)</t>
  </si>
  <si>
    <t>Total de RP cancelados ou prescritos  (u)</t>
  </si>
  <si>
    <t>Diferença entre o valor aplicado além do limite e o total de RP cancelados (v) = ((o + q) - u))</t>
  </si>
  <si>
    <t>Empenhos de 2020 (regra nova)</t>
  </si>
  <si>
    <t>Empenhos de 2019 (regra nova)</t>
  </si>
  <si>
    <t>Empenhos de 2018</t>
  </si>
  <si>
    <t>Empenhos de 2017</t>
  </si>
  <si>
    <t>Empenhos de 2016 e anteriores</t>
  </si>
  <si>
    <r>
      <rPr>
        <b/>
        <sz val="8"/>
        <color rgb="FF000000"/>
        <rFont val="Arial"/>
      </rPr>
      <t xml:space="preserve">TOTAL DOS RESTOS A PAGAR CANCELADOS OU PRESCRITOS ATÉ O FINAL DO EXERCÍCIO ATUAL QUE AFETARAM O CUMPRIMENTO DO LIMITE (XXI) </t>
    </r>
    <r>
      <rPr>
        <b/>
        <sz val="8"/>
        <color rgb="FF984807"/>
        <rFont val="Arial"/>
      </rPr>
      <t>(soma dos saldos negativos da coluna "v")</t>
    </r>
  </si>
  <si>
    <r>
      <rPr>
        <b/>
        <sz val="8"/>
        <color rgb="FF000000"/>
        <rFont val="Arial"/>
      </rPr>
      <t xml:space="preserve">TOTAL DOS RESTOS A PAGAR CANCELADOS OU PRESCRITOS ATÉ O FINAL DO EXERCÍCIO ANTERIOR QUE AFETARAM O CUMPRIMENTO DO LIMITE (XXII) </t>
    </r>
    <r>
      <rPr>
        <b/>
        <sz val="8"/>
        <color rgb="FF984807"/>
        <rFont val="Arial"/>
      </rPr>
      <t>(valor informado no demonstrativo do exercício anterior)</t>
    </r>
  </si>
  <si>
    <r>
      <rPr>
        <b/>
        <sz val="8"/>
        <color rgb="FF000000"/>
        <rFont val="Arial"/>
      </rPr>
      <t xml:space="preserve">TOTAL DOS RESTOS A PAGAR CANCELADOS OU PRESCRITOS NO EXERCÍCIO ATUAL QUE AFETARAM O CUMPRIMENTO DO LIMITE (XXIII) = (XXI - XXII) </t>
    </r>
    <r>
      <rPr>
        <b/>
        <sz val="8"/>
        <color rgb="FF984807"/>
        <rFont val="Arial"/>
      </rPr>
      <t>(Artigo 24 § 1º e 2º da LC 141/2012)</t>
    </r>
  </si>
  <si>
    <t>CONTROLE DE RESTOS A PAGAR CANCELADOS OU PRESCRITOS CONSIDERADOS PARA FINS DE APLICAÇÃO DA DISPONIBILIDADE DE CAIXA CONFORME ARTIGO 24§ 1º e 2º DA LC 141/2012</t>
  </si>
  <si>
    <t>RESTOS A PAGAR CANCELADOS OU PRESCRITOS</t>
  </si>
  <si>
    <t>Saldo Final (não aplicado)1</t>
  </si>
  <si>
    <t xml:space="preserve"> (w)</t>
  </si>
  <si>
    <t>(x)</t>
  </si>
  <si>
    <t xml:space="preserve"> (y)</t>
  </si>
  <si>
    <t>(z)</t>
  </si>
  <si>
    <t xml:space="preserve"> (aa) = (w - (x ou y))</t>
  </si>
  <si>
    <t xml:space="preserve"> Restos a pagar cancelados ou prescritos em 2020 a serem compensados (XXIV) (saldo inicial = XXIII)</t>
  </si>
  <si>
    <t xml:space="preserve"> Restos a pagar cancelados ou prescritos em 2019 a serem compensados (XXV) (saldo inicial igual ao saldo final do demonstrativo do exercício anterior)</t>
  </si>
  <si>
    <r>
      <rPr>
        <sz val="8"/>
        <color rgb="FF000000"/>
        <rFont val="Arial"/>
      </rPr>
      <t xml:space="preserve"> Restos a pagar cancelados ou prescritos em exercícios anteriores a serem compensados (XXV</t>
    </r>
    <r>
      <rPr>
        <sz val="8"/>
        <color rgb="FF984807"/>
        <rFont val="Arial"/>
      </rPr>
      <t>I) (saldo inicial igual ao saldo final do demonstrativo do exercício anterior)</t>
    </r>
  </si>
  <si>
    <t>TOTAL DE RESTOS A PAGAR CANCELADOS OU PRESCRITOS A COMPENSAR (XXVII)</t>
  </si>
  <si>
    <t>RECEITAS ADICIONAIS PARA O FINANCIAMENTO DA SAÚDE NÃO COMPUTADAS NO CÁLCULO DO MÍNIMO</t>
  </si>
  <si>
    <t>PREVISÃO INICIAL</t>
  </si>
  <si>
    <t>PREVISÃO ATUALIZADA                (a)</t>
  </si>
  <si>
    <t xml:space="preserve"> % (b/a)x100 </t>
  </si>
  <si>
    <t>RECEITAS DE TRANSFERÊNCIAS PARA A SAÚDE  (XXVIII)</t>
  </si>
  <si>
    <t xml:space="preserve">     Proveniente da União</t>
  </si>
  <si>
    <t xml:space="preserve">     Proveniente dos Estados </t>
  </si>
  <si>
    <t xml:space="preserve">     Proveniente de outros Municípios 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</si>
  <si>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</si>
  <si>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</si>
  <si>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</si>
  <si>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NO CÁLCULO DO MÍNIMO</t>
  </si>
  <si>
    <t>DESPESAS COM SAUDE POR SUBFUNÇÕES E CATEGORIA ECONÔMICA NÃO COMPUTADAS NO CÁLCULO DO MÍNIMO</t>
  </si>
  <si>
    <t xml:space="preserve">DOTAÇÃO ATUALIZADA          (c) </t>
  </si>
  <si>
    <t>Inscritas em Restos a Pagar não Processados (g)</t>
  </si>
  <si>
    <t>ATENÇÃO BÁSICA (XXXII)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</si>
  <si>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</si>
  <si>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</si>
  <si>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</si>
  <si>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</si>
  <si>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</si>
  <si>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</si>
  <si>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</si>
  <si>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DESPESAS TOTAIS COM SAÚDE EXECUTADAS COM COM RECURSOS PRÓPRIOS E COM RECURSOS TRANSFERIDOS DE OUTROS ENTES</t>
  </si>
  <si>
    <t>Inscritas em Restos a Pagar não Processados  (g)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</si>
  <si>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</si>
  <si>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</si>
  <si>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</si>
  <si>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</si>
  <si>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</si>
  <si>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</si>
  <si>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</si>
  <si>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</si>
  <si>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(-) Despesas executadas com recursos provenientes das transferências de recursos de outros entes3</t>
  </si>
  <si>
    <t>TOTAL DAS DESPESAS EXECUTADAS COM RECURSOS PRÓPRIOS (XLVIII)</t>
  </si>
  <si>
    <t>Fonte: Sistema E-Cidade, Unidade Responsável CONTABILIDADE, Data de emissão 09/06/2022 e hora de emissão 12:13:03.</t>
  </si>
  <si>
    <t>Notas:</t>
  </si>
  <si>
    <t>¹ Nos cinco primeiros bimestres do exercício, o acompanhamento será feito com base na despesa liquidada. No último bimestre do exercício, o valor deverá corresponder ao total da despesa empenhada.</t>
  </si>
  <si>
    <t>² 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</si>
  <si>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³ Essas despesas são consideradas executadas pelo ente transferidor.</t>
  </si>
  <si>
    <t>______________________________
Prefeito</t>
  </si>
  <si>
    <t>______________________________
Contadoria</t>
  </si>
  <si>
    <t>______________________________
Secretaria da Fazenda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</si>
</sst>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 &quot;#,##0.00;[Red]&quot;-R$ &quot;#,##0.00"/>
    <numFmt numFmtId="165" formatCode="#,##0_);\(#,##0\)"/>
    <numFmt numFmtId="166" formatCode="#,##0.0_);\(#,##0.0\)"/>
    <numFmt numFmtId="167" formatCode="#,##0.00_);\(#,##0.00\)"/>
    <numFmt numFmtId="168" formatCode="#,##0.00;\(#,##0.00\)"/>
  </numFmts>
  <fonts count="11" x14ac:knownFonts="1">
    <font>
      <sz val="10"/>
      <color rgb="FF000000"/>
      <name val="Arial"/>
    </font>
    <font>
      <sz val="11"/>
      <color rgb="FF000000"/>
      <name val="Arial"/>
    </font>
    <font>
      <sz val="10"/>
      <color rgb="FF000000"/>
      <name val="Calibri"/>
    </font>
    <font>
      <b/>
      <sz val="11"/>
      <color rgb="FF000000"/>
      <name val="Arial"/>
    </font>
    <font>
      <b/>
      <u/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sz val="11"/>
      <color rgb="FF00B050"/>
      <name val="Arial"/>
    </font>
    <font>
      <sz val="8"/>
      <color rgb="FF984807"/>
      <name val="Arial"/>
    </font>
    <font>
      <b/>
      <sz val="8"/>
      <color rgb="FF984807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4">
    <xf numFmtId="0" fontId="0" fillId="2" borderId="0" xfId="0" applyFill="1"/>
    <xf numFmtId="3" fontId="1" fillId="2" borderId="0" xfId="0" applyNumberFormat="1" applyFont="1" applyFill="1"/>
    <xf numFmtId="0" fontId="1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0" xfId="0" applyFont="1" applyFill="1"/>
    <xf numFmtId="0" fontId="1" fillId="2" borderId="0" xfId="0" applyFont="1" applyFill="1" applyAlignment="1">
      <alignment wrapText="1"/>
    </xf>
    <xf numFmtId="0" fontId="1" fillId="2" borderId="4" xfId="0" applyFont="1" applyFill="1" applyBorder="1"/>
    <xf numFmtId="0" fontId="1" fillId="3" borderId="5" xfId="0" applyFont="1" applyFill="1" applyBorder="1"/>
    <xf numFmtId="0" fontId="1" fillId="3" borderId="4" xfId="0" applyFont="1" applyFill="1" applyBorder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1" fillId="2" borderId="6" xfId="0" applyFont="1" applyFill="1" applyBorder="1"/>
    <xf numFmtId="3" fontId="1" fillId="3" borderId="0" xfId="0" applyNumberFormat="1" applyFont="1" applyFill="1"/>
    <xf numFmtId="3" fontId="3" fillId="2" borderId="0" xfId="0" applyNumberFormat="1" applyFont="1" applyFill="1" applyAlignment="1">
      <alignment horizontal="center" wrapText="1"/>
    </xf>
    <xf numFmtId="3" fontId="1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49" fontId="1" fillId="2" borderId="0" xfId="0" applyNumberFormat="1" applyFont="1" applyFill="1"/>
    <xf numFmtId="165" fontId="1" fillId="2" borderId="0" xfId="0" applyNumberFormat="1" applyFont="1" applyFill="1"/>
    <xf numFmtId="166" fontId="1" fillId="2" borderId="0" xfId="0" applyNumberFormat="1" applyFont="1" applyFill="1"/>
    <xf numFmtId="165" fontId="5" fillId="3" borderId="15" xfId="0" applyNumberFormat="1" applyFont="1" applyFill="1" applyBorder="1" applyAlignment="1">
      <alignment horizontal="center" vertical="center" wrapText="1"/>
    </xf>
    <xf numFmtId="166" fontId="5" fillId="3" borderId="15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7" fontId="6" fillId="4" borderId="16" xfId="0" applyNumberFormat="1" applyFont="1" applyFill="1" applyBorder="1" applyAlignment="1">
      <alignment horizontal="right"/>
    </xf>
    <xf numFmtId="167" fontId="6" fillId="4" borderId="3" xfId="0" applyNumberFormat="1" applyFont="1" applyFill="1" applyBorder="1" applyAlignment="1">
      <alignment horizontal="right"/>
    </xf>
    <xf numFmtId="3" fontId="1" fillId="4" borderId="0" xfId="0" applyNumberFormat="1" applyFont="1" applyFill="1" applyAlignment="1">
      <alignment horizontal="center"/>
    </xf>
    <xf numFmtId="167" fontId="6" fillId="4" borderId="16" xfId="0" applyNumberFormat="1" applyFont="1" applyFill="1" applyBorder="1"/>
    <xf numFmtId="167" fontId="6" fillId="4" borderId="3" xfId="0" applyNumberFormat="1" applyFont="1" applyFill="1" applyBorder="1"/>
    <xf numFmtId="0" fontId="6" fillId="2" borderId="0" xfId="0" applyFont="1" applyFill="1" applyAlignment="1">
      <alignment wrapText="1"/>
    </xf>
    <xf numFmtId="167" fontId="5" fillId="3" borderId="15" xfId="0" applyNumberFormat="1" applyFont="1" applyFill="1" applyBorder="1" applyAlignment="1">
      <alignment horizontal="right"/>
    </xf>
    <xf numFmtId="167" fontId="5" fillId="3" borderId="12" xfId="0" applyNumberFormat="1" applyFont="1" applyFill="1" applyBorder="1" applyAlignment="1">
      <alignment horizontal="right"/>
    </xf>
    <xf numFmtId="167" fontId="1" fillId="2" borderId="0" xfId="0" applyNumberFormat="1" applyFont="1" applyFill="1"/>
    <xf numFmtId="167" fontId="1" fillId="4" borderId="0" xfId="0" applyNumberFormat="1" applyFont="1" applyFill="1"/>
    <xf numFmtId="3" fontId="1" fillId="4" borderId="0" xfId="0" applyNumberFormat="1" applyFont="1" applyFill="1" applyAlignment="1">
      <alignment horizontal="center" wrapText="1"/>
    </xf>
    <xf numFmtId="3" fontId="7" fillId="3" borderId="0" xfId="0" applyNumberFormat="1" applyFont="1" applyFill="1" applyAlignment="1">
      <alignment horizontal="center" wrapText="1"/>
    </xf>
    <xf numFmtId="3" fontId="1" fillId="4" borderId="0" xfId="0" applyNumberFormat="1" applyFont="1" applyFill="1"/>
    <xf numFmtId="165" fontId="5" fillId="3" borderId="13" xfId="0" applyNumberFormat="1" applyFont="1" applyFill="1" applyBorder="1" applyAlignment="1">
      <alignment horizontal="center" vertical="center" wrapText="1"/>
    </xf>
    <xf numFmtId="165" fontId="5" fillId="3" borderId="14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Alignment="1">
      <alignment horizontal="center" wrapText="1"/>
    </xf>
    <xf numFmtId="165" fontId="6" fillId="4" borderId="16" xfId="0" applyNumberFormat="1" applyFont="1" applyFill="1" applyBorder="1"/>
    <xf numFmtId="166" fontId="6" fillId="4" borderId="16" xfId="0" applyNumberFormat="1" applyFont="1" applyFill="1" applyBorder="1"/>
    <xf numFmtId="4" fontId="6" fillId="4" borderId="16" xfId="0" applyNumberFormat="1" applyFont="1" applyFill="1" applyBorder="1"/>
    <xf numFmtId="4" fontId="6" fillId="4" borderId="14" xfId="0" applyNumberFormat="1" applyFont="1" applyFill="1" applyBorder="1"/>
    <xf numFmtId="3" fontId="1" fillId="3" borderId="0" xfId="0" applyNumberFormat="1" applyFont="1" applyFill="1" applyAlignment="1">
      <alignment horizontal="center" wrapText="1"/>
    </xf>
    <xf numFmtId="4" fontId="5" fillId="3" borderId="15" xfId="0" applyNumberFormat="1" applyFont="1" applyFill="1" applyBorder="1"/>
    <xf numFmtId="49" fontId="4" fillId="3" borderId="11" xfId="0" applyNumberFormat="1" applyFont="1" applyFill="1" applyBorder="1" applyAlignment="1">
      <alignment horizontal="center" vertical="center" wrapText="1"/>
    </xf>
    <xf numFmtId="166" fontId="5" fillId="3" borderId="15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Alignment="1">
      <alignment vertical="center"/>
    </xf>
    <xf numFmtId="4" fontId="6" fillId="4" borderId="8" xfId="0" applyNumberFormat="1" applyFont="1" applyFill="1" applyBorder="1" applyAlignment="1">
      <alignment vertical="center" wrapText="1"/>
    </xf>
    <xf numFmtId="4" fontId="6" fillId="2" borderId="16" xfId="0" applyNumberFormat="1" applyFont="1" applyFill="1" applyBorder="1" applyAlignment="1">
      <alignment vertical="center"/>
    </xf>
    <xf numFmtId="4" fontId="6" fillId="4" borderId="16" xfId="0" applyNumberFormat="1" applyFont="1" applyFill="1" applyBorder="1" applyAlignment="1">
      <alignment vertical="center"/>
    </xf>
    <xf numFmtId="4" fontId="1" fillId="4" borderId="0" xfId="0" applyNumberFormat="1" applyFont="1" applyFill="1"/>
    <xf numFmtId="4" fontId="6" fillId="2" borderId="3" xfId="0" applyNumberFormat="1" applyFont="1" applyFill="1" applyBorder="1"/>
    <xf numFmtId="4" fontId="6" fillId="4" borderId="8" xfId="0" applyNumberFormat="1" applyFont="1" applyFill="1" applyBorder="1"/>
    <xf numFmtId="4" fontId="6" fillId="2" borderId="16" xfId="0" applyNumberFormat="1" applyFont="1" applyFill="1" applyBorder="1"/>
    <xf numFmtId="4" fontId="6" fillId="4" borderId="8" xfId="0" applyNumberFormat="1" applyFont="1" applyFill="1" applyBorder="1" applyAlignment="1">
      <alignment wrapText="1"/>
    </xf>
    <xf numFmtId="4" fontId="6" fillId="4" borderId="9" xfId="0" applyNumberFormat="1" applyFont="1" applyFill="1" applyBorder="1" applyAlignment="1">
      <alignment wrapText="1"/>
    </xf>
    <xf numFmtId="4" fontId="6" fillId="2" borderId="14" xfId="0" applyNumberFormat="1" applyFont="1" applyFill="1" applyBorder="1" applyAlignment="1">
      <alignment vertical="center"/>
    </xf>
    <xf numFmtId="4" fontId="6" fillId="2" borderId="5" xfId="0" applyNumberFormat="1" applyFont="1" applyFill="1" applyBorder="1"/>
    <xf numFmtId="0" fontId="1" fillId="4" borderId="0" xfId="0" applyFont="1" applyFill="1"/>
    <xf numFmtId="165" fontId="1" fillId="4" borderId="0" xfId="0" applyNumberFormat="1" applyFont="1" applyFill="1"/>
    <xf numFmtId="3" fontId="1" fillId="3" borderId="0" xfId="0" applyNumberFormat="1" applyFont="1" applyFill="1" applyAlignment="1">
      <alignment horizontal="center" wrapText="1"/>
    </xf>
    <xf numFmtId="3" fontId="8" fillId="4" borderId="0" xfId="0" applyNumberFormat="1" applyFont="1" applyFill="1" applyAlignment="1">
      <alignment horizontal="center" wrapText="1"/>
    </xf>
    <xf numFmtId="4" fontId="6" fillId="4" borderId="14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horizontal="center" wrapText="1"/>
    </xf>
    <xf numFmtId="0" fontId="5" fillId="3" borderId="15" xfId="0" applyFont="1" applyFill="1" applyBorder="1" applyAlignment="1">
      <alignment vertical="center"/>
    </xf>
    <xf numFmtId="3" fontId="1" fillId="2" borderId="0" xfId="0" applyNumberFormat="1" applyFont="1" applyFill="1" applyAlignment="1">
      <alignment horizontal="center" wrapText="1"/>
    </xf>
    <xf numFmtId="3" fontId="1" fillId="2" borderId="0" xfId="0" applyNumberFormat="1" applyFont="1" applyFill="1" applyAlignment="1">
      <alignment horizontal="center"/>
    </xf>
    <xf numFmtId="4" fontId="6" fillId="2" borderId="16" xfId="0" applyNumberFormat="1" applyFont="1" applyFill="1" applyBorder="1" applyAlignment="1">
      <alignment wrapText="1"/>
    </xf>
    <xf numFmtId="4" fontId="6" fillId="2" borderId="14" xfId="0" applyNumberFormat="1" applyFont="1" applyFill="1" applyBorder="1"/>
    <xf numFmtId="4" fontId="6" fillId="2" borderId="14" xfId="0" applyNumberFormat="1" applyFont="1" applyFill="1" applyBorder="1" applyAlignment="1">
      <alignment wrapText="1"/>
    </xf>
    <xf numFmtId="3" fontId="3" fillId="2" borderId="0" xfId="0" applyNumberFormat="1" applyFont="1" applyFill="1" applyAlignment="1">
      <alignment horizontal="center" wrapText="1"/>
    </xf>
    <xf numFmtId="4" fontId="5" fillId="3" borderId="15" xfId="0" applyNumberFormat="1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4" fontId="5" fillId="3" borderId="12" xfId="0" applyNumberFormat="1" applyFont="1" applyFill="1" applyBorder="1"/>
    <xf numFmtId="4" fontId="6" fillId="4" borderId="3" xfId="0" applyNumberFormat="1" applyFont="1" applyFill="1" applyBorder="1"/>
    <xf numFmtId="0" fontId="7" fillId="2" borderId="0" xfId="0" applyFont="1" applyFill="1" applyAlignment="1">
      <alignment wrapText="1"/>
    </xf>
    <xf numFmtId="49" fontId="7" fillId="2" borderId="0" xfId="0" applyNumberFormat="1" applyFont="1" applyFill="1" applyAlignment="1">
      <alignment wrapText="1"/>
    </xf>
    <xf numFmtId="3" fontId="1" fillId="2" borderId="0" xfId="0" applyNumberFormat="1" applyFont="1" applyFill="1" applyAlignment="1">
      <alignment vertical="center"/>
    </xf>
    <xf numFmtId="0" fontId="7" fillId="2" borderId="0" xfId="0" applyFont="1" applyFill="1"/>
    <xf numFmtId="0" fontId="6" fillId="2" borderId="0" xfId="0" applyFont="1" applyFill="1"/>
    <xf numFmtId="0" fontId="0" fillId="2" borderId="0" xfId="0" applyFill="1"/>
    <xf numFmtId="0" fontId="2" fillId="2" borderId="8" xfId="0" applyFont="1" applyFill="1" applyBorder="1"/>
    <xf numFmtId="165" fontId="6" fillId="4" borderId="0" xfId="0" applyNumberFormat="1" applyFont="1" applyFill="1"/>
    <xf numFmtId="0" fontId="2" fillId="2" borderId="0" xfId="0" applyFont="1" applyFill="1"/>
    <xf numFmtId="0" fontId="6" fillId="4" borderId="0" xfId="0" applyFont="1" applyFill="1"/>
    <xf numFmtId="0" fontId="6" fillId="2" borderId="0" xfId="0" applyFont="1" applyFill="1" applyAlignment="1">
      <alignment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1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165" fontId="5" fillId="3" borderId="10" xfId="0" applyNumberFormat="1" applyFont="1" applyFill="1" applyBorder="1" applyAlignment="1">
      <alignment vertical="center" wrapText="1"/>
    </xf>
    <xf numFmtId="0" fontId="2" fillId="2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2" fillId="2" borderId="9" xfId="0" applyFont="1" applyFill="1" applyBorder="1"/>
    <xf numFmtId="165" fontId="5" fillId="3" borderId="1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/>
    <xf numFmtId="165" fontId="5" fillId="3" borderId="12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vertical="center"/>
    </xf>
    <xf numFmtId="4" fontId="6" fillId="2" borderId="5" xfId="0" applyNumberFormat="1" applyFont="1" applyFill="1" applyBorder="1" applyAlignment="1">
      <alignment horizontal="right" vertical="center"/>
    </xf>
    <xf numFmtId="4" fontId="5" fillId="3" borderId="12" xfId="0" applyNumberFormat="1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vertical="center" wrapText="1"/>
    </xf>
    <xf numFmtId="4" fontId="6" fillId="2" borderId="3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5" fontId="6" fillId="2" borderId="4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6" fillId="4" borderId="4" xfId="0" applyFont="1" applyFill="1" applyBorder="1"/>
    <xf numFmtId="0" fontId="5" fillId="3" borderId="10" xfId="0" applyFont="1" applyFill="1" applyBorder="1" applyAlignment="1">
      <alignment vertical="center" wrapText="1"/>
    </xf>
    <xf numFmtId="0" fontId="1" fillId="2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9" fontId="6" fillId="4" borderId="0" xfId="0" applyNumberFormat="1" applyFont="1" applyFill="1"/>
    <xf numFmtId="166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wrapText="1"/>
    </xf>
    <xf numFmtId="4" fontId="6" fillId="2" borderId="3" xfId="0" applyNumberFormat="1" applyFont="1" applyFill="1" applyBorder="1"/>
    <xf numFmtId="166" fontId="6" fillId="4" borderId="4" xfId="0" applyNumberFormat="1" applyFont="1" applyFill="1" applyBorder="1" applyAlignment="1">
      <alignment wrapText="1"/>
    </xf>
    <xf numFmtId="4" fontId="6" fillId="4" borderId="5" xfId="0" applyNumberFormat="1" applyFont="1" applyFill="1" applyBorder="1"/>
    <xf numFmtId="166" fontId="5" fillId="3" borderId="10" xfId="0" applyNumberFormat="1" applyFont="1" applyFill="1" applyBorder="1" applyAlignment="1">
      <alignment wrapText="1"/>
    </xf>
    <xf numFmtId="4" fontId="5" fillId="3" borderId="12" xfId="0" applyNumberFormat="1" applyFont="1" applyFill="1" applyBorder="1"/>
    <xf numFmtId="168" fontId="6" fillId="2" borderId="5" xfId="0" applyNumberFormat="1" applyFont="1" applyFill="1" applyBorder="1" applyAlignment="1">
      <alignment vertical="center"/>
    </xf>
    <xf numFmtId="166" fontId="6" fillId="4" borderId="4" xfId="0" applyNumberFormat="1" applyFont="1" applyFill="1" applyBorder="1" applyAlignment="1">
      <alignment vertical="center"/>
    </xf>
    <xf numFmtId="166" fontId="5" fillId="3" borderId="2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/>
    </xf>
    <xf numFmtId="168" fontId="6" fillId="2" borderId="3" xfId="0" applyNumberFormat="1" applyFont="1" applyFill="1" applyBorder="1" applyAlignment="1">
      <alignment vertical="center"/>
    </xf>
    <xf numFmtId="166" fontId="6" fillId="4" borderId="0" xfId="0" applyNumberFormat="1" applyFont="1" applyFill="1" applyAlignment="1">
      <alignment vertical="center"/>
    </xf>
    <xf numFmtId="166" fontId="6" fillId="4" borderId="0" xfId="0" applyNumberFormat="1" applyFont="1" applyFill="1" applyAlignment="1">
      <alignment vertical="center" wrapText="1"/>
    </xf>
    <xf numFmtId="166" fontId="5" fillId="3" borderId="12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vertical="center"/>
    </xf>
    <xf numFmtId="4" fontId="6" fillId="4" borderId="5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6" fillId="4" borderId="0" xfId="0" applyFont="1" applyFill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wrapText="1"/>
    </xf>
    <xf numFmtId="4" fontId="5" fillId="3" borderId="5" xfId="0" applyNumberFormat="1" applyFont="1" applyFill="1" applyBorder="1"/>
    <xf numFmtId="0" fontId="2" fillId="2" borderId="3" xfId="0" applyFont="1" applyFill="1" applyBorder="1"/>
    <xf numFmtId="4" fontId="6" fillId="2" borderId="5" xfId="0" applyNumberFormat="1" applyFont="1" applyFill="1" applyBorder="1"/>
    <xf numFmtId="165" fontId="5" fillId="3" borderId="2" xfId="0" applyNumberFormat="1" applyFont="1" applyFill="1" applyBorder="1" applyAlignment="1">
      <alignment wrapText="1"/>
    </xf>
    <xf numFmtId="4" fontId="5" fillId="3" borderId="1" xfId="0" applyNumberFormat="1" applyFont="1" applyFill="1" applyBorder="1"/>
    <xf numFmtId="0" fontId="5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4" fontId="6" fillId="4" borderId="3" xfId="0" applyNumberFormat="1" applyFont="1" applyFill="1" applyBorder="1"/>
    <xf numFmtId="0" fontId="6" fillId="4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166" fontId="6" fillId="4" borderId="0" xfId="0" applyNumberFormat="1" applyFont="1" applyFill="1" applyAlignment="1">
      <alignment wrapText="1"/>
    </xf>
    <xf numFmtId="166" fontId="5" fillId="3" borderId="1" xfId="0" applyNumberFormat="1" applyFont="1" applyFill="1" applyBorder="1" applyAlignment="1">
      <alignment horizontal="center" wrapText="1"/>
    </xf>
    <xf numFmtId="165" fontId="6" fillId="2" borderId="0" xfId="0" applyNumberFormat="1" applyFont="1" applyFill="1" applyAlignment="1">
      <alignment wrapText="1"/>
    </xf>
    <xf numFmtId="168" fontId="6" fillId="2" borderId="3" xfId="0" applyNumberFormat="1" applyFont="1" applyFill="1" applyBorder="1" applyAlignment="1">
      <alignment horizontal="right"/>
    </xf>
    <xf numFmtId="168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horizontal="right" vertical="center"/>
    </xf>
    <xf numFmtId="4" fontId="5" fillId="3" borderId="12" xfId="0" applyNumberFormat="1" applyFont="1" applyFill="1" applyBorder="1" applyAlignment="1">
      <alignment horizontal="right" vertical="center"/>
    </xf>
    <xf numFmtId="49" fontId="6" fillId="4" borderId="0" xfId="0" applyNumberFormat="1" applyFont="1" applyFill="1" applyAlignment="1">
      <alignment vertical="center"/>
    </xf>
    <xf numFmtId="166" fontId="5" fillId="3" borderId="13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4" fontId="5" fillId="2" borderId="3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vertical="center" wrapText="1"/>
    </xf>
    <xf numFmtId="165" fontId="6" fillId="4" borderId="0" xfId="0" applyNumberFormat="1" applyFont="1" applyFill="1" applyAlignment="1">
      <alignment vertical="center"/>
    </xf>
    <xf numFmtId="165" fontId="5" fillId="4" borderId="0" xfId="0" applyNumberFormat="1" applyFont="1" applyFill="1" applyAlignment="1">
      <alignment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wrapText="1"/>
    </xf>
    <xf numFmtId="0" fontId="1" fillId="3" borderId="3" xfId="0" applyFont="1" applyFill="1" applyBorder="1"/>
    <xf numFmtId="0" fontId="1" fillId="2" borderId="0" xfId="0" applyFont="1" applyFill="1" applyAlignment="1">
      <alignment wrapText="1"/>
    </xf>
    <xf numFmtId="0" fontId="1" fillId="3" borderId="3" xfId="0" applyFont="1" applyFill="1" applyBorder="1" applyAlignment="1">
      <alignment wrapText="1"/>
    </xf>
    <xf numFmtId="164" fontId="1" fillId="2" borderId="0" xfId="0" applyNumberFormat="1" applyFont="1" applyFill="1"/>
    <xf numFmtId="165" fontId="6" fillId="4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66700" cy="20002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0</xdr:row>
      <xdr:rowOff>0</xdr:rowOff>
    </xdr:from>
    <xdr:ext cx="1114425" cy="1333500"/>
    <xdr:pic>
      <xdr:nvPicPr>
        <xdr:cNvPr id="3" name="Logo" descr="Logo municipi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0"/>
  <sheetViews>
    <sheetView showGridLines="0" tabSelected="1" topLeftCell="B1" workbookViewId="0">
      <selection activeCell="R75" sqref="R75"/>
    </sheetView>
  </sheetViews>
  <sheetFormatPr defaultColWidth="12.5703125" defaultRowHeight="15" customHeight="1" x14ac:dyDescent="0.2"/>
  <cols>
    <col min="1" max="1" width="2.85546875" hidden="1" customWidth="1"/>
    <col min="2" max="2" width="21.5703125" customWidth="1"/>
    <col min="4" max="4" width="8.85546875" customWidth="1"/>
    <col min="6" max="6" width="12.140625" customWidth="1"/>
    <col min="7" max="7" width="7" customWidth="1"/>
    <col min="8" max="8" width="11.42578125" customWidth="1"/>
    <col min="9" max="9" width="10.85546875" customWidth="1"/>
    <col min="10" max="10" width="9.5703125" customWidth="1"/>
    <col min="11" max="11" width="10.42578125" customWidth="1"/>
    <col min="12" max="12" width="9.28515625" customWidth="1"/>
    <col min="13" max="13" width="10.42578125" customWidth="1"/>
    <col min="14" max="14" width="10.5703125" bestFit="1" customWidth="1"/>
    <col min="15" max="15" width="9.7109375" customWidth="1"/>
    <col min="16" max="16" width="10.42578125" customWidth="1"/>
  </cols>
  <sheetData>
    <row r="1" spans="1:16" ht="15.75" customHeight="1" x14ac:dyDescent="0.2">
      <c r="A1" s="1"/>
      <c r="B1" s="2"/>
      <c r="C1" s="119" t="s">
        <v>0</v>
      </c>
      <c r="D1" s="83"/>
      <c r="E1" s="83"/>
      <c r="F1" s="83"/>
      <c r="G1" s="2"/>
      <c r="H1" s="2"/>
      <c r="I1" s="2"/>
      <c r="J1" s="2"/>
      <c r="K1" s="3"/>
      <c r="L1" s="4"/>
      <c r="M1" s="4"/>
      <c r="N1" s="4"/>
      <c r="O1" s="4"/>
      <c r="P1" s="5"/>
    </row>
    <row r="2" spans="1:16" ht="15.75" customHeight="1" x14ac:dyDescent="0.2">
      <c r="A2" s="2"/>
      <c r="B2" s="6"/>
      <c r="C2" s="180" t="s">
        <v>1</v>
      </c>
      <c r="D2" s="83"/>
      <c r="E2" s="83"/>
      <c r="F2" s="83"/>
      <c r="G2" s="6"/>
      <c r="H2" s="6"/>
      <c r="I2" s="6"/>
      <c r="J2" s="6"/>
      <c r="K2" s="181" t="s">
        <v>2</v>
      </c>
      <c r="L2" s="86"/>
      <c r="M2" s="86"/>
      <c r="N2" s="86"/>
      <c r="O2" s="86"/>
      <c r="P2" s="86"/>
    </row>
    <row r="3" spans="1:16" ht="15.75" customHeight="1" x14ac:dyDescent="0.2">
      <c r="A3" s="2"/>
      <c r="B3" s="6"/>
      <c r="C3" s="6" t="s">
        <v>3</v>
      </c>
      <c r="D3" s="6"/>
      <c r="E3" s="6"/>
      <c r="F3" s="6"/>
      <c r="G3" s="6"/>
      <c r="H3" s="6"/>
      <c r="I3" s="6"/>
      <c r="J3" s="6"/>
      <c r="K3" s="181" t="s">
        <v>4</v>
      </c>
      <c r="L3" s="86"/>
      <c r="M3" s="86"/>
      <c r="N3" s="86"/>
      <c r="O3" s="86"/>
      <c r="P3" s="86"/>
    </row>
    <row r="4" spans="1:16" ht="29.25" customHeight="1" x14ac:dyDescent="0.25">
      <c r="A4" s="2"/>
      <c r="B4" s="2"/>
      <c r="C4" s="119" t="s">
        <v>5</v>
      </c>
      <c r="D4" s="83"/>
      <c r="E4" s="119" t="s">
        <v>6</v>
      </c>
      <c r="F4" s="83"/>
      <c r="G4" s="2"/>
      <c r="H4" s="2"/>
      <c r="I4" s="2"/>
      <c r="J4" s="2"/>
      <c r="K4" s="178" t="s">
        <v>7</v>
      </c>
      <c r="L4" s="86"/>
      <c r="M4" s="86"/>
      <c r="N4" s="86"/>
      <c r="O4" s="86"/>
      <c r="P4" s="86"/>
    </row>
    <row r="5" spans="1:16" ht="15.75" customHeight="1" x14ac:dyDescent="0.2">
      <c r="A5" s="2"/>
      <c r="B5" s="2"/>
      <c r="C5" s="119"/>
      <c r="D5" s="83"/>
      <c r="E5" s="83"/>
      <c r="F5" s="2"/>
      <c r="G5" s="2"/>
      <c r="H5" s="2"/>
      <c r="I5" s="2"/>
      <c r="J5" s="2"/>
      <c r="K5" s="179" t="s">
        <v>8</v>
      </c>
      <c r="L5" s="86"/>
      <c r="M5" s="86"/>
      <c r="N5" s="86"/>
      <c r="O5" s="86"/>
      <c r="P5" s="86"/>
    </row>
    <row r="6" spans="1:16" ht="15.75" customHeight="1" x14ac:dyDescent="0.2">
      <c r="A6" s="2"/>
      <c r="B6" s="6"/>
      <c r="C6" s="180" t="s">
        <v>9</v>
      </c>
      <c r="D6" s="83"/>
      <c r="E6" s="83"/>
      <c r="F6" s="83"/>
      <c r="G6" s="83"/>
      <c r="H6" s="6"/>
      <c r="I6" s="6"/>
      <c r="J6" s="6"/>
      <c r="K6" s="181" t="s">
        <v>10</v>
      </c>
      <c r="L6" s="86"/>
      <c r="M6" s="86"/>
      <c r="N6" s="86"/>
      <c r="O6" s="86"/>
      <c r="P6" s="86"/>
    </row>
    <row r="7" spans="1:16" ht="15.75" customHeight="1" x14ac:dyDescent="0.2">
      <c r="A7" s="1"/>
      <c r="B7" s="7"/>
      <c r="C7" s="7"/>
      <c r="D7" s="7"/>
      <c r="E7" s="7"/>
      <c r="F7" s="7"/>
      <c r="G7" s="7"/>
      <c r="H7" s="7"/>
      <c r="I7" s="7"/>
      <c r="J7" s="7"/>
      <c r="K7" s="8"/>
      <c r="L7" s="9"/>
      <c r="M7" s="9"/>
      <c r="N7" s="9"/>
      <c r="O7" s="9"/>
      <c r="P7" s="9"/>
    </row>
    <row r="8" spans="1:16" ht="15.75" customHeight="1" x14ac:dyDescent="0.2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2"/>
      <c r="M8" s="2"/>
      <c r="N8" s="2"/>
      <c r="O8" s="10"/>
      <c r="P8" s="11"/>
    </row>
    <row r="9" spans="1:16" ht="15.75" customHeight="1" x14ac:dyDescent="0.2">
      <c r="A9" s="12"/>
      <c r="B9" s="182" t="s">
        <v>11</v>
      </c>
      <c r="C9" s="83"/>
      <c r="D9" s="83"/>
      <c r="E9" s="83"/>
      <c r="F9" s="83"/>
      <c r="G9" s="83"/>
      <c r="H9" s="83"/>
      <c r="I9" s="83"/>
      <c r="J9" s="83"/>
      <c r="K9" s="10"/>
      <c r="L9" s="2"/>
      <c r="M9" s="2"/>
      <c r="N9" s="2"/>
      <c r="O9" s="10"/>
      <c r="P9" s="11">
        <v>1</v>
      </c>
    </row>
    <row r="10" spans="1:16" ht="15.75" customHeight="1" x14ac:dyDescent="0.2">
      <c r="A10" s="13"/>
      <c r="B10" s="120" t="s">
        <v>12</v>
      </c>
      <c r="C10" s="97"/>
      <c r="D10" s="97"/>
      <c r="E10" s="97"/>
      <c r="F10" s="97"/>
      <c r="G10" s="98"/>
      <c r="H10" s="91" t="s">
        <v>13</v>
      </c>
      <c r="I10" s="98"/>
      <c r="J10" s="91" t="s">
        <v>14</v>
      </c>
      <c r="K10" s="98"/>
      <c r="L10" s="91" t="s">
        <v>15</v>
      </c>
      <c r="M10" s="97"/>
      <c r="N10" s="97"/>
      <c r="O10" s="97"/>
      <c r="P10" s="97"/>
    </row>
    <row r="11" spans="1:16" ht="15.75" customHeight="1" x14ac:dyDescent="0.2">
      <c r="A11" s="13"/>
      <c r="B11" s="86"/>
      <c r="C11" s="83"/>
      <c r="D11" s="83"/>
      <c r="E11" s="83"/>
      <c r="F11" s="83"/>
      <c r="G11" s="84"/>
      <c r="H11" s="147"/>
      <c r="I11" s="84"/>
      <c r="J11" s="147"/>
      <c r="K11" s="84"/>
      <c r="L11" s="92"/>
      <c r="M11" s="99"/>
      <c r="N11" s="99"/>
      <c r="O11" s="99"/>
      <c r="P11" s="99"/>
    </row>
    <row r="12" spans="1:16" ht="15.75" customHeight="1" x14ac:dyDescent="0.2">
      <c r="A12" s="13"/>
      <c r="B12" s="86"/>
      <c r="C12" s="83"/>
      <c r="D12" s="83"/>
      <c r="E12" s="83"/>
      <c r="F12" s="83"/>
      <c r="G12" s="84"/>
      <c r="H12" s="147"/>
      <c r="I12" s="84"/>
      <c r="J12" s="155" t="s">
        <v>16</v>
      </c>
      <c r="K12" s="84"/>
      <c r="L12" s="177" t="s">
        <v>17</v>
      </c>
      <c r="M12" s="97"/>
      <c r="N12" s="98"/>
      <c r="O12" s="91" t="s">
        <v>18</v>
      </c>
      <c r="P12" s="97"/>
    </row>
    <row r="13" spans="1:16" ht="15.75" customHeight="1" x14ac:dyDescent="0.2">
      <c r="A13" s="13"/>
      <c r="B13" s="99"/>
      <c r="C13" s="99"/>
      <c r="D13" s="99"/>
      <c r="E13" s="99"/>
      <c r="F13" s="99"/>
      <c r="G13" s="100"/>
      <c r="H13" s="92"/>
      <c r="I13" s="100"/>
      <c r="J13" s="92"/>
      <c r="K13" s="100"/>
      <c r="L13" s="92"/>
      <c r="M13" s="99"/>
      <c r="N13" s="100"/>
      <c r="O13" s="92"/>
      <c r="P13" s="99"/>
    </row>
    <row r="14" spans="1:16" ht="15.75" customHeight="1" x14ac:dyDescent="0.25">
      <c r="A14" s="14">
        <v>1</v>
      </c>
      <c r="B14" s="175" t="s">
        <v>19</v>
      </c>
      <c r="C14" s="86"/>
      <c r="D14" s="86"/>
      <c r="E14" s="86"/>
      <c r="F14" s="86"/>
      <c r="G14" s="84"/>
      <c r="H14" s="176">
        <f>(H15+H18+H21+H24)</f>
        <v>2345245</v>
      </c>
      <c r="I14" s="84"/>
      <c r="J14" s="176">
        <f>(J15+J18+J21+J24)</f>
        <v>2345245</v>
      </c>
      <c r="K14" s="84"/>
      <c r="L14" s="176">
        <f>(L15+L18+L21+L24)</f>
        <v>1143487.4099999999</v>
      </c>
      <c r="M14" s="83"/>
      <c r="N14" s="84"/>
      <c r="O14" s="172">
        <f t="shared" ref="O14:O34" si="0">IF(J14&gt;0,(L14/J14)*100,0)</f>
        <v>48.757695251455999</v>
      </c>
      <c r="P14" s="83"/>
    </row>
    <row r="15" spans="1:16" ht="15.75" customHeight="1" x14ac:dyDescent="0.2">
      <c r="A15" s="1">
        <v>2</v>
      </c>
      <c r="B15" s="183" t="s">
        <v>20</v>
      </c>
      <c r="C15" s="86"/>
      <c r="D15" s="86"/>
      <c r="E15" s="86"/>
      <c r="F15" s="86"/>
      <c r="G15" s="84"/>
      <c r="H15" s="110">
        <f>(H16+H17)</f>
        <v>1242413</v>
      </c>
      <c r="I15" s="84"/>
      <c r="J15" s="110">
        <f>(J16+J17)</f>
        <v>1242413</v>
      </c>
      <c r="K15" s="84"/>
      <c r="L15" s="110">
        <f>(L16+L17)</f>
        <v>485329.97</v>
      </c>
      <c r="M15" s="83"/>
      <c r="N15" s="84"/>
      <c r="O15" s="110">
        <f t="shared" si="0"/>
        <v>39.063497403842</v>
      </c>
      <c r="P15" s="83"/>
    </row>
    <row r="16" spans="1:16" ht="15.75" customHeight="1" x14ac:dyDescent="0.2">
      <c r="A16" s="15">
        <v>3</v>
      </c>
      <c r="B16" s="174" t="s">
        <v>21</v>
      </c>
      <c r="C16" s="86"/>
      <c r="D16" s="86"/>
      <c r="E16" s="86"/>
      <c r="F16" s="86"/>
      <c r="G16" s="84"/>
      <c r="H16" s="109">
        <v>1125706</v>
      </c>
      <c r="I16" s="84"/>
      <c r="J16" s="109">
        <v>1125706</v>
      </c>
      <c r="K16" s="84"/>
      <c r="L16" s="109">
        <v>446679.23</v>
      </c>
      <c r="M16" s="83"/>
      <c r="N16" s="84"/>
      <c r="O16" s="110">
        <f t="shared" si="0"/>
        <v>39.679919090775002</v>
      </c>
      <c r="P16" s="83"/>
    </row>
    <row r="17" spans="1:16" ht="15.75" customHeight="1" x14ac:dyDescent="0.2">
      <c r="A17" s="1">
        <v>4</v>
      </c>
      <c r="B17" s="174" t="s">
        <v>22</v>
      </c>
      <c r="C17" s="86"/>
      <c r="D17" s="86"/>
      <c r="E17" s="86"/>
      <c r="F17" s="86"/>
      <c r="G17" s="84"/>
      <c r="H17" s="109">
        <v>116707</v>
      </c>
      <c r="I17" s="84"/>
      <c r="J17" s="109">
        <v>116707</v>
      </c>
      <c r="K17" s="84"/>
      <c r="L17" s="109">
        <v>38650.74</v>
      </c>
      <c r="M17" s="83"/>
      <c r="N17" s="84"/>
      <c r="O17" s="110">
        <f t="shared" si="0"/>
        <v>33.117756432775998</v>
      </c>
      <c r="P17" s="83"/>
    </row>
    <row r="18" spans="1:16" ht="15.75" customHeight="1" x14ac:dyDescent="0.2">
      <c r="A18" s="1">
        <v>5</v>
      </c>
      <c r="B18" s="174" t="s">
        <v>23</v>
      </c>
      <c r="C18" s="86"/>
      <c r="D18" s="86"/>
      <c r="E18" s="86"/>
      <c r="F18" s="86"/>
      <c r="G18" s="84"/>
      <c r="H18" s="110">
        <f>H19+H20</f>
        <v>90308</v>
      </c>
      <c r="I18" s="84"/>
      <c r="J18" s="110">
        <f>J19+J20</f>
        <v>90308</v>
      </c>
      <c r="K18" s="84"/>
      <c r="L18" s="110">
        <f>L19+L20</f>
        <v>117789.29</v>
      </c>
      <c r="M18" s="83"/>
      <c r="N18" s="84"/>
      <c r="O18" s="110">
        <f t="shared" si="0"/>
        <v>130.43062630110001</v>
      </c>
      <c r="P18" s="83"/>
    </row>
    <row r="19" spans="1:16" ht="15.75" customHeight="1" x14ac:dyDescent="0.2">
      <c r="A19" s="15">
        <v>6</v>
      </c>
      <c r="B19" s="174" t="s">
        <v>24</v>
      </c>
      <c r="C19" s="86"/>
      <c r="D19" s="86"/>
      <c r="E19" s="86"/>
      <c r="F19" s="86"/>
      <c r="G19" s="84"/>
      <c r="H19" s="109">
        <v>87524</v>
      </c>
      <c r="I19" s="84"/>
      <c r="J19" s="109">
        <v>87524</v>
      </c>
      <c r="K19" s="84"/>
      <c r="L19" s="109">
        <v>117789.29</v>
      </c>
      <c r="M19" s="83"/>
      <c r="N19" s="84"/>
      <c r="O19" s="110">
        <f t="shared" si="0"/>
        <v>134.57941821672</v>
      </c>
      <c r="P19" s="83"/>
    </row>
    <row r="20" spans="1:16" ht="15.75" customHeight="1" x14ac:dyDescent="0.2">
      <c r="A20" s="1">
        <v>7</v>
      </c>
      <c r="B20" s="174" t="s">
        <v>25</v>
      </c>
      <c r="C20" s="86"/>
      <c r="D20" s="86"/>
      <c r="E20" s="86"/>
      <c r="F20" s="86"/>
      <c r="G20" s="84"/>
      <c r="H20" s="109">
        <v>2784</v>
      </c>
      <c r="I20" s="84"/>
      <c r="J20" s="109">
        <v>2784</v>
      </c>
      <c r="K20" s="84"/>
      <c r="L20" s="109">
        <v>0</v>
      </c>
      <c r="M20" s="83"/>
      <c r="N20" s="84"/>
      <c r="O20" s="110">
        <f t="shared" si="0"/>
        <v>0</v>
      </c>
      <c r="P20" s="83"/>
    </row>
    <row r="21" spans="1:16" ht="15.75" customHeight="1" x14ac:dyDescent="0.2">
      <c r="A21" s="1">
        <v>8</v>
      </c>
      <c r="B21" s="171" t="s">
        <v>26</v>
      </c>
      <c r="C21" s="86"/>
      <c r="D21" s="86"/>
      <c r="E21" s="86"/>
      <c r="F21" s="86"/>
      <c r="G21" s="84"/>
      <c r="H21" s="110">
        <f>(H22+H23)</f>
        <v>619021</v>
      </c>
      <c r="I21" s="84"/>
      <c r="J21" s="110">
        <f>(J22+J23)</f>
        <v>619021</v>
      </c>
      <c r="K21" s="84"/>
      <c r="L21" s="110">
        <f>(L22+L23)</f>
        <v>362078.49</v>
      </c>
      <c r="M21" s="83"/>
      <c r="N21" s="84"/>
      <c r="O21" s="110">
        <f t="shared" si="0"/>
        <v>58.492117391816997</v>
      </c>
      <c r="P21" s="83"/>
    </row>
    <row r="22" spans="1:16" ht="15.75" customHeight="1" x14ac:dyDescent="0.2">
      <c r="A22" s="15">
        <v>9</v>
      </c>
      <c r="B22" s="171" t="s">
        <v>27</v>
      </c>
      <c r="C22" s="86"/>
      <c r="D22" s="86"/>
      <c r="E22" s="86"/>
      <c r="F22" s="86"/>
      <c r="G22" s="84"/>
      <c r="H22" s="109">
        <v>602731</v>
      </c>
      <c r="I22" s="84"/>
      <c r="J22" s="109">
        <v>602731</v>
      </c>
      <c r="K22" s="84"/>
      <c r="L22" s="109">
        <v>361654.8</v>
      </c>
      <c r="M22" s="83"/>
      <c r="N22" s="84"/>
      <c r="O22" s="110">
        <f t="shared" si="0"/>
        <v>60.002687766184003</v>
      </c>
      <c r="P22" s="83"/>
    </row>
    <row r="23" spans="1:16" ht="15.75" customHeight="1" x14ac:dyDescent="0.2">
      <c r="A23" s="1">
        <v>10</v>
      </c>
      <c r="B23" s="171" t="s">
        <v>28</v>
      </c>
      <c r="C23" s="86"/>
      <c r="D23" s="86"/>
      <c r="E23" s="86"/>
      <c r="F23" s="86"/>
      <c r="G23" s="84"/>
      <c r="H23" s="109">
        <v>16290</v>
      </c>
      <c r="I23" s="84"/>
      <c r="J23" s="109">
        <v>16290</v>
      </c>
      <c r="K23" s="84"/>
      <c r="L23" s="109">
        <v>423.69</v>
      </c>
      <c r="M23" s="83"/>
      <c r="N23" s="84"/>
      <c r="O23" s="110">
        <f t="shared" si="0"/>
        <v>2.6009208103131001</v>
      </c>
      <c r="P23" s="83"/>
    </row>
    <row r="24" spans="1:16" ht="15.75" customHeight="1" x14ac:dyDescent="0.2">
      <c r="A24" s="1">
        <v>11</v>
      </c>
      <c r="B24" s="141" t="s">
        <v>29</v>
      </c>
      <c r="C24" s="86"/>
      <c r="D24" s="86"/>
      <c r="E24" s="86"/>
      <c r="F24" s="86"/>
      <c r="G24" s="84"/>
      <c r="H24" s="109">
        <v>393503</v>
      </c>
      <c r="I24" s="84"/>
      <c r="J24" s="109">
        <v>393503</v>
      </c>
      <c r="K24" s="84"/>
      <c r="L24" s="109">
        <v>178289.66</v>
      </c>
      <c r="M24" s="83"/>
      <c r="N24" s="84"/>
      <c r="O24" s="110">
        <f t="shared" si="0"/>
        <v>45.308335641660001</v>
      </c>
      <c r="P24" s="83"/>
    </row>
    <row r="25" spans="1:16" ht="15.75" customHeight="1" x14ac:dyDescent="0.25">
      <c r="A25" s="16">
        <v>12</v>
      </c>
      <c r="B25" s="173" t="s">
        <v>30</v>
      </c>
      <c r="C25" s="86"/>
      <c r="D25" s="86"/>
      <c r="E25" s="86"/>
      <c r="F25" s="86"/>
      <c r="G25" s="84"/>
      <c r="H25" s="172">
        <f>SUM(H26:I31)</f>
        <v>13688545</v>
      </c>
      <c r="I25" s="84"/>
      <c r="J25" s="172">
        <f>SUM(J26:K31)</f>
        <v>13688545</v>
      </c>
      <c r="K25" s="84"/>
      <c r="L25" s="172">
        <f>SUM(L26:M31)</f>
        <v>5955796.0800000001</v>
      </c>
      <c r="M25" s="83"/>
      <c r="N25" s="84"/>
      <c r="O25" s="172">
        <f t="shared" si="0"/>
        <v>43.509343615410003</v>
      </c>
      <c r="P25" s="83"/>
    </row>
    <row r="26" spans="1:16" ht="15.75" customHeight="1" x14ac:dyDescent="0.2">
      <c r="A26" s="1">
        <v>13</v>
      </c>
      <c r="B26" s="174" t="s">
        <v>31</v>
      </c>
      <c r="C26" s="86"/>
      <c r="D26" s="86"/>
      <c r="E26" s="86"/>
      <c r="F26" s="86"/>
      <c r="G26" s="84"/>
      <c r="H26" s="109">
        <v>7560000</v>
      </c>
      <c r="I26" s="84"/>
      <c r="J26" s="109">
        <v>7560000</v>
      </c>
      <c r="K26" s="84"/>
      <c r="L26" s="109">
        <v>3521160.53</v>
      </c>
      <c r="M26" s="83"/>
      <c r="N26" s="84"/>
      <c r="O26" s="110">
        <f t="shared" si="0"/>
        <v>46.576197486772003</v>
      </c>
      <c r="P26" s="83"/>
    </row>
    <row r="27" spans="1:16" ht="15.75" customHeight="1" x14ac:dyDescent="0.2">
      <c r="A27" s="1">
        <v>14</v>
      </c>
      <c r="B27" s="171" t="s">
        <v>32</v>
      </c>
      <c r="C27" s="86"/>
      <c r="D27" s="86"/>
      <c r="E27" s="86"/>
      <c r="F27" s="86"/>
      <c r="G27" s="84"/>
      <c r="H27" s="109">
        <v>4201</v>
      </c>
      <c r="I27" s="84"/>
      <c r="J27" s="109">
        <v>4201</v>
      </c>
      <c r="K27" s="84"/>
      <c r="L27" s="109">
        <v>2405.5300000000002</v>
      </c>
      <c r="M27" s="83"/>
      <c r="N27" s="84"/>
      <c r="O27" s="110">
        <f t="shared" si="0"/>
        <v>57.260890264223001</v>
      </c>
      <c r="P27" s="83"/>
    </row>
    <row r="28" spans="1:16" ht="15.75" customHeight="1" x14ac:dyDescent="0.2">
      <c r="A28" s="15">
        <v>15</v>
      </c>
      <c r="B28" s="171" t="s">
        <v>33</v>
      </c>
      <c r="C28" s="86"/>
      <c r="D28" s="86"/>
      <c r="E28" s="86"/>
      <c r="F28" s="86"/>
      <c r="G28" s="84"/>
      <c r="H28" s="109">
        <v>705600</v>
      </c>
      <c r="I28" s="84"/>
      <c r="J28" s="109">
        <v>705600</v>
      </c>
      <c r="K28" s="84"/>
      <c r="L28" s="109">
        <v>608668.82999999996</v>
      </c>
      <c r="M28" s="83"/>
      <c r="N28" s="84"/>
      <c r="O28" s="110">
        <f t="shared" si="0"/>
        <v>86.262589285714</v>
      </c>
      <c r="P28" s="83"/>
    </row>
    <row r="29" spans="1:16" ht="15.75" customHeight="1" x14ac:dyDescent="0.2">
      <c r="A29" s="1">
        <v>16</v>
      </c>
      <c r="B29" s="169" t="s">
        <v>34</v>
      </c>
      <c r="C29" s="86"/>
      <c r="D29" s="86"/>
      <c r="E29" s="86"/>
      <c r="F29" s="86"/>
      <c r="G29" s="84"/>
      <c r="H29" s="109">
        <v>5292000</v>
      </c>
      <c r="I29" s="84"/>
      <c r="J29" s="109">
        <v>5292000</v>
      </c>
      <c r="K29" s="84"/>
      <c r="L29" s="109">
        <v>1800494.98</v>
      </c>
      <c r="M29" s="83"/>
      <c r="N29" s="84"/>
      <c r="O29" s="110">
        <f t="shared" si="0"/>
        <v>34.022958805744999</v>
      </c>
      <c r="P29" s="83"/>
    </row>
    <row r="30" spans="1:16" ht="15.75" customHeight="1" x14ac:dyDescent="0.2">
      <c r="A30" s="1">
        <v>17</v>
      </c>
      <c r="B30" s="169" t="s">
        <v>35</v>
      </c>
      <c r="C30" s="86"/>
      <c r="D30" s="86"/>
      <c r="E30" s="86"/>
      <c r="F30" s="86"/>
      <c r="G30" s="84"/>
      <c r="H30" s="109">
        <v>71883</v>
      </c>
      <c r="I30" s="84"/>
      <c r="J30" s="109">
        <v>71883</v>
      </c>
      <c r="K30" s="84"/>
      <c r="L30" s="109">
        <v>23066.21</v>
      </c>
      <c r="M30" s="83"/>
      <c r="N30" s="84"/>
      <c r="O30" s="110">
        <f t="shared" si="0"/>
        <v>32.088546666109998</v>
      </c>
      <c r="P30" s="83"/>
    </row>
    <row r="31" spans="1:16" ht="15.75" customHeight="1" x14ac:dyDescent="0.2">
      <c r="A31" s="15">
        <v>18</v>
      </c>
      <c r="B31" s="169" t="s">
        <v>36</v>
      </c>
      <c r="C31" s="86"/>
      <c r="D31" s="86"/>
      <c r="E31" s="86"/>
      <c r="F31" s="86"/>
      <c r="G31" s="84"/>
      <c r="H31" s="110">
        <f>(H32+H33)</f>
        <v>54861</v>
      </c>
      <c r="I31" s="84"/>
      <c r="J31" s="110">
        <f>(J32+J33)</f>
        <v>54861</v>
      </c>
      <c r="K31" s="84"/>
      <c r="L31" s="110">
        <f>(L32+L33)</f>
        <v>0</v>
      </c>
      <c r="M31" s="83"/>
      <c r="N31" s="84"/>
      <c r="O31" s="110">
        <f t="shared" si="0"/>
        <v>0</v>
      </c>
      <c r="P31" s="83"/>
    </row>
    <row r="32" spans="1:16" ht="15.75" customHeight="1" x14ac:dyDescent="0.2">
      <c r="A32" s="1">
        <v>19</v>
      </c>
      <c r="B32" s="169" t="s">
        <v>37</v>
      </c>
      <c r="C32" s="86"/>
      <c r="D32" s="86"/>
      <c r="E32" s="86"/>
      <c r="F32" s="86"/>
      <c r="G32" s="84"/>
      <c r="H32" s="109">
        <v>54861</v>
      </c>
      <c r="I32" s="84"/>
      <c r="J32" s="109">
        <v>54861</v>
      </c>
      <c r="K32" s="84"/>
      <c r="L32" s="109">
        <v>0</v>
      </c>
      <c r="M32" s="83"/>
      <c r="N32" s="84"/>
      <c r="O32" s="110">
        <f t="shared" si="0"/>
        <v>0</v>
      </c>
      <c r="P32" s="83"/>
    </row>
    <row r="33" spans="1:16" ht="15.75" customHeight="1" x14ac:dyDescent="0.2">
      <c r="A33" s="1">
        <v>20</v>
      </c>
      <c r="B33" s="169" t="s">
        <v>38</v>
      </c>
      <c r="C33" s="86"/>
      <c r="D33" s="86"/>
      <c r="E33" s="86"/>
      <c r="F33" s="86"/>
      <c r="G33" s="84"/>
      <c r="H33" s="109">
        <v>0</v>
      </c>
      <c r="I33" s="84"/>
      <c r="J33" s="109">
        <v>0</v>
      </c>
      <c r="K33" s="84"/>
      <c r="L33" s="109">
        <v>0</v>
      </c>
      <c r="M33" s="83"/>
      <c r="N33" s="84"/>
      <c r="O33" s="110">
        <f t="shared" si="0"/>
        <v>0</v>
      </c>
      <c r="P33" s="83"/>
    </row>
    <row r="34" spans="1:16" ht="28.5" customHeight="1" x14ac:dyDescent="0.25">
      <c r="A34" s="16">
        <v>21</v>
      </c>
      <c r="B34" s="118" t="s">
        <v>39</v>
      </c>
      <c r="C34" s="94"/>
      <c r="D34" s="94"/>
      <c r="E34" s="94"/>
      <c r="F34" s="94"/>
      <c r="G34" s="90"/>
      <c r="H34" s="168">
        <f>(H14+H25)</f>
        <v>16033790</v>
      </c>
      <c r="I34" s="90"/>
      <c r="J34" s="168">
        <f>(J14+J25)</f>
        <v>16033790</v>
      </c>
      <c r="K34" s="90"/>
      <c r="L34" s="168">
        <f>(L14+L25)</f>
        <v>7099283.4900000002</v>
      </c>
      <c r="M34" s="94"/>
      <c r="N34" s="90"/>
      <c r="O34" s="168">
        <f t="shared" si="0"/>
        <v>44.277014292940002</v>
      </c>
      <c r="P34" s="94"/>
    </row>
    <row r="35" spans="1:16" ht="15.75" customHeight="1" x14ac:dyDescent="0.2">
      <c r="A35" s="1"/>
      <c r="B35" s="17"/>
      <c r="C35" s="17"/>
      <c r="D35" s="18"/>
      <c r="E35" s="18"/>
      <c r="F35" s="2"/>
      <c r="G35" s="2"/>
      <c r="H35" s="18"/>
      <c r="I35" s="19"/>
      <c r="J35" s="18"/>
      <c r="K35" s="19"/>
      <c r="L35" s="18"/>
      <c r="M35" s="19"/>
      <c r="N35" s="19"/>
      <c r="O35" s="2"/>
      <c r="P35" s="2"/>
    </row>
    <row r="36" spans="1:16" ht="15.75" customHeight="1" x14ac:dyDescent="0.2">
      <c r="A36" s="13"/>
      <c r="B36" s="120" t="s">
        <v>40</v>
      </c>
      <c r="C36" s="97"/>
      <c r="D36" s="97"/>
      <c r="E36" s="97"/>
      <c r="F36" s="97"/>
      <c r="G36" s="98"/>
      <c r="H36" s="101" t="s">
        <v>41</v>
      </c>
      <c r="I36" s="170" t="s">
        <v>42</v>
      </c>
      <c r="J36" s="137" t="s">
        <v>43</v>
      </c>
      <c r="K36" s="90"/>
      <c r="L36" s="137" t="s">
        <v>44</v>
      </c>
      <c r="M36" s="90"/>
      <c r="N36" s="89" t="s">
        <v>45</v>
      </c>
      <c r="O36" s="90"/>
      <c r="P36" s="91" t="s">
        <v>46</v>
      </c>
    </row>
    <row r="37" spans="1:16" ht="72" customHeight="1" x14ac:dyDescent="0.2">
      <c r="A37" s="13"/>
      <c r="B37" s="99"/>
      <c r="C37" s="99"/>
      <c r="D37" s="99"/>
      <c r="E37" s="99"/>
      <c r="F37" s="99"/>
      <c r="G37" s="100"/>
      <c r="H37" s="102"/>
      <c r="I37" s="102"/>
      <c r="J37" s="20" t="s">
        <v>47</v>
      </c>
      <c r="K37" s="21" t="s">
        <v>48</v>
      </c>
      <c r="L37" s="20" t="s">
        <v>49</v>
      </c>
      <c r="M37" s="21" t="s">
        <v>50</v>
      </c>
      <c r="N37" s="21" t="s">
        <v>51</v>
      </c>
      <c r="O37" s="22" t="s">
        <v>52</v>
      </c>
      <c r="P37" s="92"/>
    </row>
    <row r="38" spans="1:16" ht="15.75" customHeight="1" x14ac:dyDescent="0.2">
      <c r="A38" s="1">
        <v>22</v>
      </c>
      <c r="B38" s="88" t="s">
        <v>53</v>
      </c>
      <c r="C38" s="83"/>
      <c r="D38" s="83"/>
      <c r="E38" s="83"/>
      <c r="F38" s="83"/>
      <c r="G38" s="84"/>
      <c r="H38" s="23">
        <f>(H39+H40)</f>
        <v>5000</v>
      </c>
      <c r="I38" s="23">
        <f>(I39+I40)</f>
        <v>1040</v>
      </c>
      <c r="J38" s="23">
        <f>(J39+J40)</f>
        <v>251</v>
      </c>
      <c r="K38" s="23">
        <f t="shared" ref="K38:K59" si="1">IF(I38&gt;0,(J38/I38)*100,0)</f>
        <v>24.134615384615</v>
      </c>
      <c r="L38" s="23">
        <f>(L39+L40)</f>
        <v>251</v>
      </c>
      <c r="M38" s="23">
        <f t="shared" ref="M38:M59" si="2">IF($I38&gt;0,(L38/$I38)*100,0)</f>
        <v>24.134615384615</v>
      </c>
      <c r="N38" s="23">
        <f>(N39+N40)</f>
        <v>0</v>
      </c>
      <c r="O38" s="23">
        <f t="shared" ref="O38:O59" si="3">IF($I38&gt;0,(N38/$I38)*100,0)</f>
        <v>0</v>
      </c>
      <c r="P38" s="24">
        <f>(P39+P40)</f>
        <v>0</v>
      </c>
    </row>
    <row r="39" spans="1:16" ht="15.75" customHeight="1" x14ac:dyDescent="0.2">
      <c r="A39" s="25">
        <v>23</v>
      </c>
      <c r="B39" s="87" t="s">
        <v>54</v>
      </c>
      <c r="C39" s="86"/>
      <c r="D39" s="86"/>
      <c r="E39" s="86"/>
      <c r="F39" s="86"/>
      <c r="G39" s="84"/>
      <c r="H39" s="26">
        <v>2500</v>
      </c>
      <c r="I39" s="26">
        <v>520</v>
      </c>
      <c r="J39" s="26">
        <v>251</v>
      </c>
      <c r="K39" s="23">
        <f t="shared" si="1"/>
        <v>48.269230769231001</v>
      </c>
      <c r="L39" s="26">
        <v>251</v>
      </c>
      <c r="M39" s="23">
        <f t="shared" si="2"/>
        <v>48.269230769231001</v>
      </c>
      <c r="N39" s="26">
        <v>0</v>
      </c>
      <c r="O39" s="23">
        <f t="shared" si="3"/>
        <v>0</v>
      </c>
      <c r="P39" s="27">
        <v>0</v>
      </c>
    </row>
    <row r="40" spans="1:16" ht="15.75" customHeight="1" x14ac:dyDescent="0.2">
      <c r="A40" s="25">
        <v>24</v>
      </c>
      <c r="B40" s="87" t="s">
        <v>55</v>
      </c>
      <c r="C40" s="86"/>
      <c r="D40" s="86"/>
      <c r="E40" s="86"/>
      <c r="F40" s="86"/>
      <c r="G40" s="84"/>
      <c r="H40" s="26">
        <v>2500</v>
      </c>
      <c r="I40" s="26">
        <v>520</v>
      </c>
      <c r="J40" s="26">
        <v>0</v>
      </c>
      <c r="K40" s="23">
        <f t="shared" si="1"/>
        <v>0</v>
      </c>
      <c r="L40" s="26">
        <v>0</v>
      </c>
      <c r="M40" s="23">
        <f t="shared" si="2"/>
        <v>0</v>
      </c>
      <c r="N40" s="26">
        <v>0</v>
      </c>
      <c r="O40" s="23">
        <f t="shared" si="3"/>
        <v>0</v>
      </c>
      <c r="P40" s="27">
        <v>0</v>
      </c>
    </row>
    <row r="41" spans="1:16" ht="15.75" customHeight="1" x14ac:dyDescent="0.2">
      <c r="A41" s="1">
        <v>25</v>
      </c>
      <c r="B41" s="88" t="s">
        <v>56</v>
      </c>
      <c r="C41" s="83"/>
      <c r="D41" s="83"/>
      <c r="E41" s="83"/>
      <c r="F41" s="83"/>
      <c r="G41" s="84"/>
      <c r="H41" s="23">
        <f>(H42+H43)</f>
        <v>1335665.6399999999</v>
      </c>
      <c r="I41" s="23">
        <f>(I42+I43)</f>
        <v>1335665.6399999999</v>
      </c>
      <c r="J41" s="23">
        <f>(J42+J43)</f>
        <v>719970.09</v>
      </c>
      <c r="K41" s="23">
        <f t="shared" si="1"/>
        <v>53.903467188091</v>
      </c>
      <c r="L41" s="23">
        <f>(L42+L43)</f>
        <v>707731.73</v>
      </c>
      <c r="M41" s="23">
        <f t="shared" si="2"/>
        <v>52.987192962454003</v>
      </c>
      <c r="N41" s="23">
        <f>(N42+N43)</f>
        <v>706741.73</v>
      </c>
      <c r="O41" s="23">
        <f t="shared" si="3"/>
        <v>52.913072615988</v>
      </c>
      <c r="P41" s="24">
        <f>(P42+P43)</f>
        <v>12238.36</v>
      </c>
    </row>
    <row r="42" spans="1:16" ht="15.75" customHeight="1" x14ac:dyDescent="0.2">
      <c r="A42" s="25">
        <v>26</v>
      </c>
      <c r="B42" s="87" t="s">
        <v>54</v>
      </c>
      <c r="C42" s="86"/>
      <c r="D42" s="86"/>
      <c r="E42" s="86"/>
      <c r="F42" s="86"/>
      <c r="G42" s="84"/>
      <c r="H42" s="26">
        <v>1335665.6399999999</v>
      </c>
      <c r="I42" s="26">
        <v>1335665.6399999999</v>
      </c>
      <c r="J42" s="26">
        <v>719970.09</v>
      </c>
      <c r="K42" s="23">
        <f t="shared" si="1"/>
        <v>53.903467188091</v>
      </c>
      <c r="L42" s="26">
        <v>707731.73</v>
      </c>
      <c r="M42" s="23">
        <f t="shared" si="2"/>
        <v>52.987192962454003</v>
      </c>
      <c r="N42" s="26">
        <v>706741.73</v>
      </c>
      <c r="O42" s="23">
        <f t="shared" si="3"/>
        <v>52.913072615988</v>
      </c>
      <c r="P42" s="27">
        <v>12238.36</v>
      </c>
    </row>
    <row r="43" spans="1:16" ht="15.75" customHeight="1" x14ac:dyDescent="0.2">
      <c r="A43" s="25">
        <v>27</v>
      </c>
      <c r="B43" s="87" t="s">
        <v>57</v>
      </c>
      <c r="C43" s="86"/>
      <c r="D43" s="86"/>
      <c r="E43" s="86"/>
      <c r="F43" s="86"/>
      <c r="G43" s="84"/>
      <c r="H43" s="26">
        <v>0</v>
      </c>
      <c r="I43" s="26">
        <v>0</v>
      </c>
      <c r="J43" s="26">
        <v>0</v>
      </c>
      <c r="K43" s="23">
        <f t="shared" si="1"/>
        <v>0</v>
      </c>
      <c r="L43" s="26">
        <v>0</v>
      </c>
      <c r="M43" s="23">
        <f t="shared" si="2"/>
        <v>0</v>
      </c>
      <c r="N43" s="26">
        <v>0</v>
      </c>
      <c r="O43" s="23">
        <f t="shared" si="3"/>
        <v>0</v>
      </c>
      <c r="P43" s="27">
        <v>0</v>
      </c>
    </row>
    <row r="44" spans="1:16" ht="15.75" customHeight="1" x14ac:dyDescent="0.2">
      <c r="A44" s="1">
        <v>28</v>
      </c>
      <c r="B44" s="88" t="s">
        <v>58</v>
      </c>
      <c r="C44" s="83"/>
      <c r="D44" s="83"/>
      <c r="E44" s="83"/>
      <c r="F44" s="83"/>
      <c r="G44" s="84"/>
      <c r="H44" s="23">
        <f>(H45+H46)</f>
        <v>50000</v>
      </c>
      <c r="I44" s="23">
        <f>(I45+I46)</f>
        <v>50000</v>
      </c>
      <c r="J44" s="23">
        <f>(J45+J46)</f>
        <v>6395.57</v>
      </c>
      <c r="K44" s="23">
        <f t="shared" si="1"/>
        <v>12.79114</v>
      </c>
      <c r="L44" s="23">
        <f>(L45+L46)</f>
        <v>6395.57</v>
      </c>
      <c r="M44" s="23">
        <f t="shared" si="2"/>
        <v>12.79114</v>
      </c>
      <c r="N44" s="23">
        <f>(N45+N46)</f>
        <v>6395.57</v>
      </c>
      <c r="O44" s="23">
        <f t="shared" si="3"/>
        <v>12.79114</v>
      </c>
      <c r="P44" s="24">
        <f>(P45+P46)</f>
        <v>0</v>
      </c>
    </row>
    <row r="45" spans="1:16" ht="15.75" customHeight="1" x14ac:dyDescent="0.2">
      <c r="A45" s="25">
        <v>29</v>
      </c>
      <c r="B45" s="87" t="s">
        <v>54</v>
      </c>
      <c r="C45" s="86"/>
      <c r="D45" s="86"/>
      <c r="E45" s="86"/>
      <c r="F45" s="86"/>
      <c r="G45" s="84"/>
      <c r="H45" s="26">
        <v>50000</v>
      </c>
      <c r="I45" s="26">
        <v>50000</v>
      </c>
      <c r="J45" s="26">
        <v>6395.57</v>
      </c>
      <c r="K45" s="23">
        <f t="shared" si="1"/>
        <v>12.79114</v>
      </c>
      <c r="L45" s="26">
        <v>6395.57</v>
      </c>
      <c r="M45" s="23">
        <f t="shared" si="2"/>
        <v>12.79114</v>
      </c>
      <c r="N45" s="26">
        <v>6395.57</v>
      </c>
      <c r="O45" s="23">
        <f t="shared" si="3"/>
        <v>12.79114</v>
      </c>
      <c r="P45" s="27">
        <v>0</v>
      </c>
    </row>
    <row r="46" spans="1:16" ht="15.75" customHeight="1" x14ac:dyDescent="0.2">
      <c r="A46" s="25">
        <v>30</v>
      </c>
      <c r="B46" s="87" t="s">
        <v>57</v>
      </c>
      <c r="C46" s="86"/>
      <c r="D46" s="86"/>
      <c r="E46" s="86"/>
      <c r="F46" s="86"/>
      <c r="G46" s="84"/>
      <c r="H46" s="26">
        <v>0</v>
      </c>
      <c r="I46" s="26">
        <v>0</v>
      </c>
      <c r="J46" s="26">
        <v>0</v>
      </c>
      <c r="K46" s="23">
        <f t="shared" si="1"/>
        <v>0</v>
      </c>
      <c r="L46" s="26">
        <v>0</v>
      </c>
      <c r="M46" s="23">
        <f t="shared" si="2"/>
        <v>0</v>
      </c>
      <c r="N46" s="26">
        <v>0</v>
      </c>
      <c r="O46" s="23">
        <f t="shared" si="3"/>
        <v>0</v>
      </c>
      <c r="P46" s="27">
        <v>0</v>
      </c>
    </row>
    <row r="47" spans="1:16" ht="15.75" customHeight="1" x14ac:dyDescent="0.2">
      <c r="A47" s="1">
        <v>31</v>
      </c>
      <c r="B47" s="88" t="s">
        <v>59</v>
      </c>
      <c r="C47" s="83"/>
      <c r="D47" s="83"/>
      <c r="E47" s="83"/>
      <c r="F47" s="83"/>
      <c r="G47" s="84"/>
      <c r="H47" s="23">
        <f>(H48+H49)</f>
        <v>0</v>
      </c>
      <c r="I47" s="23">
        <f>(I48+I49)</f>
        <v>0</v>
      </c>
      <c r="J47" s="23">
        <f>(J48+J49)</f>
        <v>0</v>
      </c>
      <c r="K47" s="23">
        <f t="shared" si="1"/>
        <v>0</v>
      </c>
      <c r="L47" s="23">
        <f>(L48+L49)</f>
        <v>0</v>
      </c>
      <c r="M47" s="23">
        <f t="shared" si="2"/>
        <v>0</v>
      </c>
      <c r="N47" s="23">
        <f>(N48+N49)</f>
        <v>0</v>
      </c>
      <c r="O47" s="23">
        <f t="shared" si="3"/>
        <v>0</v>
      </c>
      <c r="P47" s="24">
        <f>(P48+P49)</f>
        <v>0</v>
      </c>
    </row>
    <row r="48" spans="1:16" ht="15.75" customHeight="1" x14ac:dyDescent="0.2">
      <c r="A48" s="25">
        <v>32</v>
      </c>
      <c r="B48" s="87" t="s">
        <v>54</v>
      </c>
      <c r="C48" s="86"/>
      <c r="D48" s="86"/>
      <c r="E48" s="86"/>
      <c r="F48" s="86"/>
      <c r="G48" s="84"/>
      <c r="H48" s="26">
        <v>0</v>
      </c>
      <c r="I48" s="26">
        <v>0</v>
      </c>
      <c r="J48" s="26">
        <v>0</v>
      </c>
      <c r="K48" s="23">
        <f t="shared" si="1"/>
        <v>0</v>
      </c>
      <c r="L48" s="26">
        <v>0</v>
      </c>
      <c r="M48" s="23">
        <f t="shared" si="2"/>
        <v>0</v>
      </c>
      <c r="N48" s="26">
        <v>0</v>
      </c>
      <c r="O48" s="23">
        <f t="shared" si="3"/>
        <v>0</v>
      </c>
      <c r="P48" s="27">
        <v>0</v>
      </c>
    </row>
    <row r="49" spans="1:16" ht="15.75" customHeight="1" x14ac:dyDescent="0.2">
      <c r="A49" s="25">
        <v>33</v>
      </c>
      <c r="B49" s="87" t="s">
        <v>57</v>
      </c>
      <c r="C49" s="86"/>
      <c r="D49" s="86"/>
      <c r="E49" s="86"/>
      <c r="F49" s="86"/>
      <c r="G49" s="84"/>
      <c r="H49" s="26">
        <v>0</v>
      </c>
      <c r="I49" s="26">
        <v>0</v>
      </c>
      <c r="J49" s="26">
        <v>0</v>
      </c>
      <c r="K49" s="23">
        <f t="shared" si="1"/>
        <v>0</v>
      </c>
      <c r="L49" s="26">
        <v>0</v>
      </c>
      <c r="M49" s="23">
        <f t="shared" si="2"/>
        <v>0</v>
      </c>
      <c r="N49" s="26">
        <v>0</v>
      </c>
      <c r="O49" s="23">
        <f t="shared" si="3"/>
        <v>0</v>
      </c>
      <c r="P49" s="27">
        <v>0</v>
      </c>
    </row>
    <row r="50" spans="1:16" ht="15.75" customHeight="1" x14ac:dyDescent="0.2">
      <c r="A50" s="1">
        <v>34</v>
      </c>
      <c r="B50" s="88" t="s">
        <v>60</v>
      </c>
      <c r="C50" s="83"/>
      <c r="D50" s="83"/>
      <c r="E50" s="83"/>
      <c r="F50" s="83"/>
      <c r="G50" s="84"/>
      <c r="H50" s="23">
        <f>(H51+H52)</f>
        <v>0</v>
      </c>
      <c r="I50" s="23">
        <f>(I51+I52)</f>
        <v>0</v>
      </c>
      <c r="J50" s="23">
        <f>(J51+J52)</f>
        <v>0</v>
      </c>
      <c r="K50" s="23">
        <f t="shared" si="1"/>
        <v>0</v>
      </c>
      <c r="L50" s="23">
        <f>(L51+L52)</f>
        <v>0</v>
      </c>
      <c r="M50" s="23">
        <f t="shared" si="2"/>
        <v>0</v>
      </c>
      <c r="N50" s="23">
        <f>(N51+N52)</f>
        <v>0</v>
      </c>
      <c r="O50" s="23">
        <f t="shared" si="3"/>
        <v>0</v>
      </c>
      <c r="P50" s="24">
        <f>(P51+P52)</f>
        <v>0</v>
      </c>
    </row>
    <row r="51" spans="1:16" ht="15.75" customHeight="1" x14ac:dyDescent="0.2">
      <c r="A51" s="25">
        <v>35</v>
      </c>
      <c r="B51" s="87" t="s">
        <v>54</v>
      </c>
      <c r="C51" s="86"/>
      <c r="D51" s="86"/>
      <c r="E51" s="86"/>
      <c r="F51" s="86"/>
      <c r="G51" s="84"/>
      <c r="H51" s="26">
        <v>0</v>
      </c>
      <c r="I51" s="26">
        <v>0</v>
      </c>
      <c r="J51" s="26">
        <v>0</v>
      </c>
      <c r="K51" s="23">
        <f t="shared" si="1"/>
        <v>0</v>
      </c>
      <c r="L51" s="26">
        <v>0</v>
      </c>
      <c r="M51" s="23">
        <f t="shared" si="2"/>
        <v>0</v>
      </c>
      <c r="N51" s="26">
        <v>0</v>
      </c>
      <c r="O51" s="23">
        <f t="shared" si="3"/>
        <v>0</v>
      </c>
      <c r="P51" s="27">
        <v>0</v>
      </c>
    </row>
    <row r="52" spans="1:16" ht="15.75" customHeight="1" x14ac:dyDescent="0.2">
      <c r="A52" s="25">
        <v>36</v>
      </c>
      <c r="B52" s="87" t="s">
        <v>57</v>
      </c>
      <c r="C52" s="86"/>
      <c r="D52" s="86"/>
      <c r="E52" s="86"/>
      <c r="F52" s="86"/>
      <c r="G52" s="84"/>
      <c r="H52" s="26">
        <v>0</v>
      </c>
      <c r="I52" s="26">
        <v>0</v>
      </c>
      <c r="J52" s="26">
        <v>0</v>
      </c>
      <c r="K52" s="23">
        <f t="shared" si="1"/>
        <v>0</v>
      </c>
      <c r="L52" s="26">
        <v>0</v>
      </c>
      <c r="M52" s="23">
        <f t="shared" si="2"/>
        <v>0</v>
      </c>
      <c r="N52" s="26">
        <v>0</v>
      </c>
      <c r="O52" s="23">
        <f t="shared" si="3"/>
        <v>0</v>
      </c>
      <c r="P52" s="27">
        <v>0</v>
      </c>
    </row>
    <row r="53" spans="1:16" ht="15.75" customHeight="1" x14ac:dyDescent="0.2">
      <c r="A53" s="1">
        <v>37</v>
      </c>
      <c r="B53" s="88" t="s">
        <v>61</v>
      </c>
      <c r="C53" s="83"/>
      <c r="D53" s="83"/>
      <c r="E53" s="83"/>
      <c r="F53" s="83"/>
      <c r="G53" s="84"/>
      <c r="H53" s="23">
        <f>(H54+H55)</f>
        <v>0</v>
      </c>
      <c r="I53" s="23">
        <f>(I54+I55)</f>
        <v>0</v>
      </c>
      <c r="J53" s="23">
        <f>(J54+J55)</f>
        <v>0</v>
      </c>
      <c r="K53" s="23">
        <f t="shared" si="1"/>
        <v>0</v>
      </c>
      <c r="L53" s="23">
        <f>(L54+L55)</f>
        <v>0</v>
      </c>
      <c r="M53" s="23">
        <f t="shared" si="2"/>
        <v>0</v>
      </c>
      <c r="N53" s="23">
        <f>(N54+N55)</f>
        <v>0</v>
      </c>
      <c r="O53" s="23">
        <f t="shared" si="3"/>
        <v>0</v>
      </c>
      <c r="P53" s="24">
        <f>(P54+P55)</f>
        <v>0</v>
      </c>
    </row>
    <row r="54" spans="1:16" ht="15.75" customHeight="1" x14ac:dyDescent="0.2">
      <c r="A54" s="25">
        <v>38</v>
      </c>
      <c r="B54" s="87" t="s">
        <v>54</v>
      </c>
      <c r="C54" s="86"/>
      <c r="D54" s="86"/>
      <c r="E54" s="86"/>
      <c r="F54" s="86"/>
      <c r="G54" s="84"/>
      <c r="H54" s="26">
        <v>0</v>
      </c>
      <c r="I54" s="26">
        <v>0</v>
      </c>
      <c r="J54" s="26">
        <v>0</v>
      </c>
      <c r="K54" s="23">
        <f t="shared" si="1"/>
        <v>0</v>
      </c>
      <c r="L54" s="26">
        <v>0</v>
      </c>
      <c r="M54" s="23">
        <f t="shared" si="2"/>
        <v>0</v>
      </c>
      <c r="N54" s="26">
        <v>0</v>
      </c>
      <c r="O54" s="23">
        <f t="shared" si="3"/>
        <v>0</v>
      </c>
      <c r="P54" s="27">
        <v>0</v>
      </c>
    </row>
    <row r="55" spans="1:16" ht="15.75" customHeight="1" x14ac:dyDescent="0.2">
      <c r="A55" s="25">
        <v>39</v>
      </c>
      <c r="B55" s="87" t="s">
        <v>57</v>
      </c>
      <c r="C55" s="86"/>
      <c r="D55" s="86"/>
      <c r="E55" s="86"/>
      <c r="F55" s="86"/>
      <c r="G55" s="84"/>
      <c r="H55" s="26">
        <v>0</v>
      </c>
      <c r="I55" s="26">
        <v>0</v>
      </c>
      <c r="J55" s="26">
        <v>0</v>
      </c>
      <c r="K55" s="23">
        <f t="shared" si="1"/>
        <v>0</v>
      </c>
      <c r="L55" s="26">
        <v>0</v>
      </c>
      <c r="M55" s="23">
        <f t="shared" si="2"/>
        <v>0</v>
      </c>
      <c r="N55" s="26">
        <v>0</v>
      </c>
      <c r="O55" s="23">
        <f t="shared" si="3"/>
        <v>0</v>
      </c>
      <c r="P55" s="27">
        <v>0</v>
      </c>
    </row>
    <row r="56" spans="1:16" ht="15.75" customHeight="1" x14ac:dyDescent="0.2">
      <c r="A56" s="1">
        <v>40</v>
      </c>
      <c r="B56" s="88" t="s">
        <v>62</v>
      </c>
      <c r="C56" s="83"/>
      <c r="D56" s="83"/>
      <c r="E56" s="83"/>
      <c r="F56" s="83"/>
      <c r="G56" s="84"/>
      <c r="H56" s="23">
        <f>(H57+H58)</f>
        <v>3363386.36</v>
      </c>
      <c r="I56" s="23">
        <f>(I57+I58)</f>
        <v>3382732.36</v>
      </c>
      <c r="J56" s="23">
        <f>(J57+J58)</f>
        <v>1571736.77</v>
      </c>
      <c r="K56" s="23">
        <f t="shared" si="1"/>
        <v>46.463527194329998</v>
      </c>
      <c r="L56" s="23">
        <f>(L57+L58)</f>
        <v>1449769.57</v>
      </c>
      <c r="M56" s="23">
        <f t="shared" si="2"/>
        <v>42.857944871523998</v>
      </c>
      <c r="N56" s="23">
        <f>(N57+N58)</f>
        <v>1438765.59</v>
      </c>
      <c r="O56" s="23">
        <f t="shared" si="3"/>
        <v>42.532646301347</v>
      </c>
      <c r="P56" s="24">
        <f>(P57+P58)</f>
        <v>121967.2</v>
      </c>
    </row>
    <row r="57" spans="1:16" ht="15.75" customHeight="1" x14ac:dyDescent="0.2">
      <c r="A57" s="25">
        <v>41</v>
      </c>
      <c r="B57" s="87" t="s">
        <v>54</v>
      </c>
      <c r="C57" s="86"/>
      <c r="D57" s="86"/>
      <c r="E57" s="86"/>
      <c r="F57" s="86"/>
      <c r="G57" s="84"/>
      <c r="H57" s="26">
        <v>3310686.36</v>
      </c>
      <c r="I57" s="26">
        <v>3280666.36</v>
      </c>
      <c r="J57" s="26">
        <v>1470391.98</v>
      </c>
      <c r="K57" s="23">
        <f t="shared" si="1"/>
        <v>44.81991823149</v>
      </c>
      <c r="L57" s="26">
        <v>1444989.77</v>
      </c>
      <c r="M57" s="23">
        <f t="shared" si="2"/>
        <v>44.045617915257999</v>
      </c>
      <c r="N57" s="26">
        <v>1434950.69</v>
      </c>
      <c r="O57" s="23">
        <f t="shared" si="3"/>
        <v>43.739610571066997</v>
      </c>
      <c r="P57" s="27">
        <v>25402.21</v>
      </c>
    </row>
    <row r="58" spans="1:16" ht="15.75" customHeight="1" x14ac:dyDescent="0.2">
      <c r="A58" s="25">
        <v>42</v>
      </c>
      <c r="B58" s="87" t="s">
        <v>57</v>
      </c>
      <c r="C58" s="86"/>
      <c r="D58" s="86"/>
      <c r="E58" s="86"/>
      <c r="F58" s="86"/>
      <c r="G58" s="84"/>
      <c r="H58" s="26">
        <v>52700</v>
      </c>
      <c r="I58" s="26">
        <v>102066</v>
      </c>
      <c r="J58" s="26">
        <v>101344.79</v>
      </c>
      <c r="K58" s="23">
        <f t="shared" si="1"/>
        <v>99.293388591696001</v>
      </c>
      <c r="L58" s="26">
        <v>4779.8</v>
      </c>
      <c r="M58" s="23">
        <f t="shared" si="2"/>
        <v>4.6830482236983997</v>
      </c>
      <c r="N58" s="26">
        <v>3814.9</v>
      </c>
      <c r="O58" s="23">
        <f t="shared" si="3"/>
        <v>3.7376795406893999</v>
      </c>
      <c r="P58" s="27">
        <v>96564.99</v>
      </c>
    </row>
    <row r="59" spans="1:16" ht="15.75" customHeight="1" x14ac:dyDescent="0.25">
      <c r="A59" s="14">
        <v>43</v>
      </c>
      <c r="B59" s="114" t="s">
        <v>63</v>
      </c>
      <c r="C59" s="94"/>
      <c r="D59" s="94"/>
      <c r="E59" s="94"/>
      <c r="F59" s="94"/>
      <c r="G59" s="90"/>
      <c r="H59" s="29">
        <f>(H38+H41+H44+H47+H50+H53+H56)</f>
        <v>4754052</v>
      </c>
      <c r="I59" s="29">
        <f>(I38+I41+I44+I47+I50+I53+I56)</f>
        <v>4769438</v>
      </c>
      <c r="J59" s="29">
        <f>(J38+J41+J44+J47+J50+J53+J56)</f>
        <v>2298353.4300000002</v>
      </c>
      <c r="K59" s="29">
        <f t="shared" si="1"/>
        <v>48.189187698844002</v>
      </c>
      <c r="L59" s="29">
        <f>(L38+L41+L44+L47+L50+L53+L56)</f>
        <v>2164147.87</v>
      </c>
      <c r="M59" s="29">
        <f t="shared" si="2"/>
        <v>45.375322417442</v>
      </c>
      <c r="N59" s="29">
        <f>(N38+N41+N44+N47+N50+N53+N56)</f>
        <v>2151902.89</v>
      </c>
      <c r="O59" s="29">
        <f t="shared" si="3"/>
        <v>45.118583992495999</v>
      </c>
      <c r="P59" s="30">
        <f>(P38+P41+P44+P47+P50+P53+P56)</f>
        <v>134205.56</v>
      </c>
    </row>
    <row r="60" spans="1:16" ht="15.75" customHeight="1" x14ac:dyDescent="0.2">
      <c r="A60" s="1"/>
      <c r="B60" s="17"/>
      <c r="C60" s="17"/>
      <c r="D60" s="18"/>
      <c r="E60" s="18"/>
      <c r="F60" s="2"/>
      <c r="G60" s="2"/>
      <c r="H60" s="31"/>
      <c r="I60" s="31"/>
      <c r="J60" s="31"/>
      <c r="K60" s="31"/>
      <c r="L60" s="31"/>
      <c r="M60" s="32"/>
      <c r="N60" s="31"/>
      <c r="O60" s="31"/>
      <c r="P60" s="31"/>
    </row>
    <row r="61" spans="1:16" ht="15.75" customHeight="1" x14ac:dyDescent="0.2">
      <c r="A61" s="13"/>
      <c r="B61" s="96" t="s">
        <v>64</v>
      </c>
      <c r="C61" s="97"/>
      <c r="D61" s="97"/>
      <c r="E61" s="97"/>
      <c r="F61" s="97"/>
      <c r="G61" s="97"/>
      <c r="H61" s="97"/>
      <c r="I61" s="97"/>
      <c r="J61" s="98"/>
      <c r="K61" s="103" t="s">
        <v>43</v>
      </c>
      <c r="L61" s="90"/>
      <c r="M61" s="137" t="s">
        <v>44</v>
      </c>
      <c r="N61" s="90"/>
      <c r="O61" s="89" t="s">
        <v>45</v>
      </c>
      <c r="P61" s="94"/>
    </row>
    <row r="62" spans="1:16" ht="15.75" customHeight="1" x14ac:dyDescent="0.2">
      <c r="A62" s="13"/>
      <c r="B62" s="99"/>
      <c r="C62" s="99"/>
      <c r="D62" s="99"/>
      <c r="E62" s="99"/>
      <c r="F62" s="99"/>
      <c r="G62" s="99"/>
      <c r="H62" s="99"/>
      <c r="I62" s="99"/>
      <c r="J62" s="100"/>
      <c r="K62" s="103" t="s">
        <v>65</v>
      </c>
      <c r="L62" s="90"/>
      <c r="M62" s="137" t="s">
        <v>66</v>
      </c>
      <c r="N62" s="90"/>
      <c r="O62" s="89" t="s">
        <v>67</v>
      </c>
      <c r="P62" s="94"/>
    </row>
    <row r="63" spans="1:16" ht="15.75" customHeight="1" x14ac:dyDescent="0.2">
      <c r="A63" s="25">
        <v>44</v>
      </c>
      <c r="B63" s="135" t="s">
        <v>68</v>
      </c>
      <c r="C63" s="86"/>
      <c r="D63" s="86"/>
      <c r="E63" s="86"/>
      <c r="F63" s="86"/>
      <c r="G63" s="86"/>
      <c r="H63" s="86"/>
      <c r="I63" s="86"/>
      <c r="J63" s="84"/>
      <c r="K63" s="167">
        <f>J59</f>
        <v>2298353.4300000002</v>
      </c>
      <c r="L63" s="84"/>
      <c r="M63" s="167">
        <f>L59</f>
        <v>2164147.87</v>
      </c>
      <c r="N63" s="84"/>
      <c r="O63" s="167">
        <f>N59</f>
        <v>2151902.89</v>
      </c>
      <c r="P63" s="83"/>
    </row>
    <row r="64" spans="1:16" ht="15.75" customHeight="1" x14ac:dyDescent="0.2">
      <c r="A64" s="25">
        <v>45</v>
      </c>
      <c r="B64" s="135" t="s">
        <v>69</v>
      </c>
      <c r="C64" s="86"/>
      <c r="D64" s="86"/>
      <c r="E64" s="86"/>
      <c r="F64" s="86"/>
      <c r="G64" s="86"/>
      <c r="H64" s="86"/>
      <c r="I64" s="86"/>
      <c r="J64" s="84"/>
      <c r="K64" s="134"/>
      <c r="L64" s="84"/>
      <c r="M64" s="134"/>
      <c r="N64" s="84"/>
      <c r="O64" s="134"/>
      <c r="P64" s="83"/>
    </row>
    <row r="65" spans="1:16" ht="15.75" customHeight="1" x14ac:dyDescent="0.2">
      <c r="A65" s="33">
        <v>46</v>
      </c>
      <c r="B65" s="136" t="s">
        <v>70</v>
      </c>
      <c r="C65" s="86"/>
      <c r="D65" s="86"/>
      <c r="E65" s="86"/>
      <c r="F65" s="86"/>
      <c r="G65" s="86"/>
      <c r="H65" s="86"/>
      <c r="I65" s="86"/>
      <c r="J65" s="84"/>
      <c r="K65" s="134"/>
      <c r="L65" s="84"/>
      <c r="M65" s="134"/>
      <c r="N65" s="84"/>
      <c r="O65" s="134"/>
      <c r="P65" s="83"/>
    </row>
    <row r="66" spans="1:16" ht="15.75" customHeight="1" x14ac:dyDescent="0.2">
      <c r="A66" s="25">
        <v>47</v>
      </c>
      <c r="B66" s="131" t="s">
        <v>71</v>
      </c>
      <c r="C66" s="99"/>
      <c r="D66" s="99"/>
      <c r="E66" s="99"/>
      <c r="F66" s="99"/>
      <c r="G66" s="99"/>
      <c r="H66" s="99"/>
      <c r="I66" s="99"/>
      <c r="J66" s="100"/>
      <c r="K66" s="130"/>
      <c r="L66" s="100"/>
      <c r="M66" s="130"/>
      <c r="N66" s="100"/>
      <c r="O66" s="130"/>
      <c r="P66" s="99"/>
    </row>
    <row r="67" spans="1:16" ht="15.75" customHeight="1" x14ac:dyDescent="0.2">
      <c r="A67" s="34">
        <v>48</v>
      </c>
      <c r="B67" s="132" t="s">
        <v>72</v>
      </c>
      <c r="C67" s="97"/>
      <c r="D67" s="97"/>
      <c r="E67" s="97"/>
      <c r="F67" s="97"/>
      <c r="G67" s="97"/>
      <c r="H67" s="97"/>
      <c r="I67" s="97"/>
      <c r="J67" s="98"/>
      <c r="K67" s="133">
        <f>(K63-K64-K65-K66)</f>
        <v>2298353.4300000002</v>
      </c>
      <c r="L67" s="98"/>
      <c r="M67" s="133">
        <f>(M63-M64-M65-M66)</f>
        <v>2164147.87</v>
      </c>
      <c r="N67" s="98"/>
      <c r="O67" s="133">
        <f>(O63-O64-O65-O66)</f>
        <v>2151902.89</v>
      </c>
      <c r="P67" s="97"/>
    </row>
    <row r="68" spans="1:16" ht="15.75" customHeight="1" x14ac:dyDescent="0.2">
      <c r="A68" s="35">
        <v>49</v>
      </c>
      <c r="B68" s="161" t="s">
        <v>73</v>
      </c>
      <c r="C68" s="83"/>
      <c r="D68" s="83"/>
      <c r="E68" s="83"/>
      <c r="F68" s="83"/>
      <c r="G68" s="83"/>
      <c r="H68" s="83"/>
      <c r="I68" s="83"/>
      <c r="J68" s="84"/>
      <c r="K68" s="162">
        <v>1064892.52</v>
      </c>
      <c r="L68" s="83"/>
      <c r="M68" s="83"/>
      <c r="N68" s="83"/>
      <c r="O68" s="83"/>
      <c r="P68" s="83"/>
    </row>
    <row r="69" spans="1:16" ht="15.75" customHeight="1" x14ac:dyDescent="0.2">
      <c r="A69" s="25">
        <v>50</v>
      </c>
      <c r="B69" s="88" t="s">
        <v>74</v>
      </c>
      <c r="C69" s="83"/>
      <c r="D69" s="83"/>
      <c r="E69" s="83"/>
      <c r="F69" s="83"/>
      <c r="G69" s="83"/>
      <c r="H69" s="83"/>
      <c r="I69" s="83"/>
      <c r="J69" s="84"/>
      <c r="K69" s="162">
        <v>0</v>
      </c>
      <c r="L69" s="83"/>
      <c r="M69" s="83"/>
      <c r="N69" s="83"/>
      <c r="O69" s="83"/>
      <c r="P69" s="83"/>
    </row>
    <row r="70" spans="1:16" ht="15.75" customHeight="1" x14ac:dyDescent="0.2">
      <c r="A70" s="33">
        <v>51</v>
      </c>
      <c r="B70" s="161" t="s">
        <v>75</v>
      </c>
      <c r="C70" s="83"/>
      <c r="D70" s="83"/>
      <c r="E70" s="83"/>
      <c r="F70" s="83"/>
      <c r="G70" s="83"/>
      <c r="H70" s="83"/>
      <c r="I70" s="83"/>
      <c r="J70" s="84"/>
      <c r="K70" s="162">
        <f>M67-K69</f>
        <v>2164147.87</v>
      </c>
      <c r="L70" s="83"/>
      <c r="M70" s="83"/>
      <c r="N70" s="83"/>
      <c r="O70" s="83"/>
      <c r="P70" s="83"/>
    </row>
    <row r="71" spans="1:16" ht="15.75" customHeight="1" x14ac:dyDescent="0.2">
      <c r="A71" s="35">
        <v>52</v>
      </c>
      <c r="B71" s="161" t="s">
        <v>76</v>
      </c>
      <c r="C71" s="83"/>
      <c r="D71" s="83"/>
      <c r="E71" s="83"/>
      <c r="F71" s="83"/>
      <c r="G71" s="83"/>
      <c r="H71" s="83"/>
      <c r="I71" s="83"/>
      <c r="J71" s="84"/>
      <c r="K71" s="162">
        <v>0</v>
      </c>
      <c r="L71" s="83"/>
      <c r="M71" s="83"/>
      <c r="N71" s="83"/>
      <c r="O71" s="83"/>
      <c r="P71" s="83"/>
    </row>
    <row r="72" spans="1:16" ht="30" customHeight="1" x14ac:dyDescent="0.2">
      <c r="A72" s="34">
        <v>53</v>
      </c>
      <c r="B72" s="93" t="s">
        <v>77</v>
      </c>
      <c r="C72" s="94"/>
      <c r="D72" s="94"/>
      <c r="E72" s="94"/>
      <c r="F72" s="94"/>
      <c r="G72" s="94"/>
      <c r="H72" s="94"/>
      <c r="I72" s="94"/>
      <c r="J72" s="90"/>
      <c r="K72" s="163">
        <v>30.48</v>
      </c>
      <c r="L72" s="94"/>
      <c r="M72" s="94"/>
      <c r="N72" s="94"/>
      <c r="O72" s="94"/>
      <c r="P72" s="94"/>
    </row>
    <row r="73" spans="1:16" ht="15.75" customHeight="1" x14ac:dyDescent="0.2">
      <c r="A73" s="1"/>
      <c r="B73" s="17"/>
      <c r="C73" s="17"/>
      <c r="D73" s="18"/>
      <c r="E73" s="18"/>
      <c r="F73" s="2"/>
      <c r="G73" s="2"/>
      <c r="H73" s="18"/>
      <c r="I73" s="19"/>
      <c r="J73" s="18"/>
      <c r="K73" s="19"/>
      <c r="L73" s="18"/>
      <c r="M73" s="19"/>
      <c r="N73" s="19"/>
      <c r="O73" s="2"/>
      <c r="P73" s="2"/>
    </row>
    <row r="74" spans="1:16" ht="15.75" customHeight="1" x14ac:dyDescent="0.2">
      <c r="A74" s="13"/>
      <c r="B74" s="165" t="s">
        <v>78</v>
      </c>
      <c r="C74" s="97"/>
      <c r="D74" s="97"/>
      <c r="E74" s="97"/>
      <c r="F74" s="97"/>
      <c r="G74" s="97"/>
      <c r="H74" s="97"/>
      <c r="I74" s="98"/>
      <c r="J74" s="164" t="s">
        <v>79</v>
      </c>
      <c r="K74" s="94"/>
      <c r="L74" s="94"/>
      <c r="M74" s="94"/>
      <c r="N74" s="94"/>
      <c r="O74" s="94"/>
      <c r="P74" s="94"/>
    </row>
    <row r="75" spans="1:16" ht="31.5" customHeight="1" x14ac:dyDescent="0.2">
      <c r="A75" s="13"/>
      <c r="B75" s="86"/>
      <c r="C75" s="83"/>
      <c r="D75" s="83"/>
      <c r="E75" s="83"/>
      <c r="F75" s="83"/>
      <c r="G75" s="83"/>
      <c r="H75" s="83"/>
      <c r="I75" s="84"/>
      <c r="J75" s="160" t="s">
        <v>80</v>
      </c>
      <c r="K75" s="98"/>
      <c r="L75" s="137" t="s">
        <v>81</v>
      </c>
      <c r="M75" s="94"/>
      <c r="N75" s="90"/>
      <c r="O75" s="91" t="s">
        <v>82</v>
      </c>
      <c r="P75" s="97"/>
    </row>
    <row r="76" spans="1:16" ht="15.75" customHeight="1" x14ac:dyDescent="0.2">
      <c r="A76" s="13"/>
      <c r="B76" s="86"/>
      <c r="C76" s="83"/>
      <c r="D76" s="83"/>
      <c r="E76" s="83"/>
      <c r="F76" s="83"/>
      <c r="G76" s="83"/>
      <c r="H76" s="83"/>
      <c r="I76" s="84"/>
      <c r="J76" s="166" t="s">
        <v>83</v>
      </c>
      <c r="K76" s="84"/>
      <c r="L76" s="36" t="s">
        <v>84</v>
      </c>
      <c r="M76" s="36" t="s">
        <v>85</v>
      </c>
      <c r="N76" s="36" t="s">
        <v>86</v>
      </c>
      <c r="O76" s="156" t="s">
        <v>87</v>
      </c>
      <c r="P76" s="86"/>
    </row>
    <row r="77" spans="1:16" ht="15.75" customHeight="1" x14ac:dyDescent="0.2">
      <c r="A77" s="13"/>
      <c r="B77" s="99"/>
      <c r="C77" s="99"/>
      <c r="D77" s="99"/>
      <c r="E77" s="99"/>
      <c r="F77" s="99"/>
      <c r="G77" s="99"/>
      <c r="H77" s="99"/>
      <c r="I77" s="100"/>
      <c r="J77" s="158" t="s">
        <v>88</v>
      </c>
      <c r="K77" s="100"/>
      <c r="L77" s="37" t="s">
        <v>89</v>
      </c>
      <c r="M77" s="37" t="s">
        <v>90</v>
      </c>
      <c r="N77" s="38" t="s">
        <v>91</v>
      </c>
      <c r="O77" s="157" t="s">
        <v>92</v>
      </c>
      <c r="P77" s="99"/>
    </row>
    <row r="78" spans="1:16" ht="15.75" customHeight="1" x14ac:dyDescent="0.2">
      <c r="A78" s="39">
        <v>54</v>
      </c>
      <c r="B78" s="159" t="s">
        <v>93</v>
      </c>
      <c r="C78" s="86"/>
      <c r="D78" s="86"/>
      <c r="E78" s="86"/>
      <c r="F78" s="86"/>
      <c r="G78" s="86"/>
      <c r="H78" s="86"/>
      <c r="I78" s="84"/>
      <c r="J78" s="153">
        <f>K71</f>
        <v>0</v>
      </c>
      <c r="K78" s="84"/>
      <c r="L78" s="40"/>
      <c r="M78" s="41"/>
      <c r="N78" s="41"/>
      <c r="O78" s="153">
        <f>J78-M78</f>
        <v>0</v>
      </c>
      <c r="P78" s="86"/>
    </row>
    <row r="79" spans="1:16" ht="15.75" customHeight="1" x14ac:dyDescent="0.2">
      <c r="A79" s="39">
        <v>55</v>
      </c>
      <c r="B79" s="159" t="s">
        <v>94</v>
      </c>
      <c r="C79" s="86"/>
      <c r="D79" s="86"/>
      <c r="E79" s="86"/>
      <c r="F79" s="86"/>
      <c r="G79" s="86"/>
      <c r="H79" s="86"/>
      <c r="I79" s="84"/>
      <c r="J79" s="153">
        <v>0</v>
      </c>
      <c r="K79" s="84"/>
      <c r="L79" s="42">
        <v>0</v>
      </c>
      <c r="M79" s="42">
        <v>0</v>
      </c>
      <c r="N79" s="42">
        <v>0</v>
      </c>
      <c r="O79" s="153">
        <f>J79-M79</f>
        <v>0</v>
      </c>
      <c r="P79" s="86"/>
    </row>
    <row r="80" spans="1:16" ht="15.75" customHeight="1" x14ac:dyDescent="0.2">
      <c r="A80" s="39">
        <v>56</v>
      </c>
      <c r="B80" s="126" t="s">
        <v>95</v>
      </c>
      <c r="C80" s="99"/>
      <c r="D80" s="99"/>
      <c r="E80" s="99"/>
      <c r="F80" s="99"/>
      <c r="G80" s="99"/>
      <c r="H80" s="99"/>
      <c r="I80" s="100"/>
      <c r="J80" s="127">
        <v>0</v>
      </c>
      <c r="K80" s="100"/>
      <c r="L80" s="43">
        <v>0</v>
      </c>
      <c r="M80" s="43">
        <v>0</v>
      </c>
      <c r="N80" s="43">
        <v>0</v>
      </c>
      <c r="O80" s="127">
        <f>J80-M80</f>
        <v>0</v>
      </c>
      <c r="P80" s="99"/>
    </row>
    <row r="81" spans="1:16" ht="15.75" customHeight="1" x14ac:dyDescent="0.2">
      <c r="A81" s="44">
        <v>57</v>
      </c>
      <c r="B81" s="128" t="s">
        <v>96</v>
      </c>
      <c r="C81" s="94"/>
      <c r="D81" s="94"/>
      <c r="E81" s="94"/>
      <c r="F81" s="94"/>
      <c r="G81" s="94"/>
      <c r="H81" s="94"/>
      <c r="I81" s="90"/>
      <c r="J81" s="129">
        <f>J78+J79+J80</f>
        <v>0</v>
      </c>
      <c r="K81" s="90"/>
      <c r="L81" s="45">
        <f>L79+L80</f>
        <v>0</v>
      </c>
      <c r="M81" s="45">
        <f>M79+M80</f>
        <v>0</v>
      </c>
      <c r="N81" s="45">
        <f>N79+N80</f>
        <v>0</v>
      </c>
      <c r="O81" s="129">
        <f>O78+O79+O80</f>
        <v>0</v>
      </c>
      <c r="P81" s="94"/>
    </row>
    <row r="82" spans="1:16" ht="15.75" customHeight="1" x14ac:dyDescent="0.2">
      <c r="A82" s="1"/>
      <c r="B82" s="17"/>
      <c r="C82" s="17"/>
      <c r="D82" s="18"/>
      <c r="E82" s="18"/>
      <c r="F82" s="2"/>
      <c r="G82" s="2"/>
      <c r="H82" s="18"/>
      <c r="I82" s="19"/>
      <c r="J82" s="18"/>
      <c r="K82" s="19"/>
      <c r="L82" s="18"/>
      <c r="M82" s="18"/>
      <c r="N82" s="18"/>
      <c r="O82" s="2"/>
      <c r="P82" s="2"/>
    </row>
    <row r="83" spans="1:16" ht="15.75" customHeight="1" x14ac:dyDescent="0.2">
      <c r="A83" s="13"/>
      <c r="B83" s="95" t="s">
        <v>97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</row>
    <row r="84" spans="1:16" ht="106.5" customHeight="1" x14ac:dyDescent="0.2">
      <c r="A84" s="13"/>
      <c r="B84" s="46" t="s">
        <v>98</v>
      </c>
      <c r="C84" s="103" t="s">
        <v>99</v>
      </c>
      <c r="D84" s="90"/>
      <c r="E84" s="20" t="s">
        <v>100</v>
      </c>
      <c r="F84" s="22" t="s">
        <v>101</v>
      </c>
      <c r="G84" s="22" t="s">
        <v>102</v>
      </c>
      <c r="H84" s="20" t="s">
        <v>103</v>
      </c>
      <c r="I84" s="47" t="s">
        <v>104</v>
      </c>
      <c r="J84" s="20" t="s">
        <v>105</v>
      </c>
      <c r="K84" s="103" t="s">
        <v>106</v>
      </c>
      <c r="L84" s="90"/>
      <c r="M84" s="103" t="s">
        <v>107</v>
      </c>
      <c r="N84" s="90"/>
      <c r="O84" s="89" t="s">
        <v>108</v>
      </c>
      <c r="P84" s="94"/>
    </row>
    <row r="85" spans="1:16" ht="15.75" customHeight="1" x14ac:dyDescent="0.2">
      <c r="A85" s="48">
        <v>58</v>
      </c>
      <c r="B85" s="49" t="s">
        <v>109</v>
      </c>
      <c r="C85" s="138">
        <f>K68</f>
        <v>1064892.52</v>
      </c>
      <c r="D85" s="84"/>
      <c r="E85" s="50">
        <f>M67</f>
        <v>2164147.87</v>
      </c>
      <c r="F85" s="50">
        <f>IF(E85-C85&gt;0,E85-C85,0)</f>
        <v>1099255.3500000001</v>
      </c>
      <c r="G85" s="50"/>
      <c r="H85" s="50">
        <f>IF($K64&gt;0,$K64,0)</f>
        <v>0</v>
      </c>
      <c r="I85" s="50">
        <f>IF((G85-(F85+H85))&gt;0,(G85-(F85+H85)),0)</f>
        <v>0</v>
      </c>
      <c r="J85" s="51"/>
      <c r="K85" s="109">
        <v>0</v>
      </c>
      <c r="L85" s="84"/>
      <c r="M85" s="109">
        <v>0</v>
      </c>
      <c r="N85" s="84"/>
      <c r="O85" s="109">
        <f>((F85+H85)-M85)</f>
        <v>1099255.3500000001</v>
      </c>
      <c r="P85" s="83"/>
    </row>
    <row r="86" spans="1:16" ht="15.75" customHeight="1" x14ac:dyDescent="0.2">
      <c r="A86" s="52">
        <v>59</v>
      </c>
      <c r="B86" s="56" t="s">
        <v>110</v>
      </c>
      <c r="C86" s="153">
        <v>0</v>
      </c>
      <c r="D86" s="84"/>
      <c r="E86" s="42">
        <v>0</v>
      </c>
      <c r="F86" s="50">
        <f>IF(E86-C86&gt;0,E86-C86,0)</f>
        <v>0</v>
      </c>
      <c r="G86" s="42"/>
      <c r="H86" s="50">
        <v>0</v>
      </c>
      <c r="I86" s="50">
        <f>IF((G86-(F86+H86))&gt;0,(G86-(F86+H86)),0)</f>
        <v>0</v>
      </c>
      <c r="J86" s="42">
        <v>0</v>
      </c>
      <c r="K86" s="125">
        <v>0</v>
      </c>
      <c r="L86" s="84"/>
      <c r="M86" s="125">
        <v>0</v>
      </c>
      <c r="N86" s="84"/>
      <c r="O86" s="109">
        <f>((F86+H86)-M86)</f>
        <v>0</v>
      </c>
      <c r="P86" s="83"/>
    </row>
    <row r="87" spans="1:16" ht="15.75" customHeight="1" x14ac:dyDescent="0.2">
      <c r="A87" s="52">
        <v>60</v>
      </c>
      <c r="B87" s="54" t="s">
        <v>111</v>
      </c>
      <c r="C87" s="153">
        <v>0</v>
      </c>
      <c r="D87" s="84"/>
      <c r="E87" s="42">
        <v>0</v>
      </c>
      <c r="F87" s="50">
        <f>IF(E87-C87&gt;0,E87-C87,0)</f>
        <v>0</v>
      </c>
      <c r="G87" s="42"/>
      <c r="H87" s="50">
        <v>0</v>
      </c>
      <c r="I87" s="50">
        <f>IF((G87-(F87+H87))&gt;0,(G87-(F87+H87)),0)</f>
        <v>0</v>
      </c>
      <c r="J87" s="42">
        <v>0</v>
      </c>
      <c r="K87" s="125">
        <v>0</v>
      </c>
      <c r="L87" s="84"/>
      <c r="M87" s="125">
        <v>0</v>
      </c>
      <c r="N87" s="84"/>
      <c r="O87" s="109">
        <f>((F87+H87)-M87)</f>
        <v>0</v>
      </c>
      <c r="P87" s="83"/>
    </row>
    <row r="88" spans="1:16" ht="15.75" customHeight="1" x14ac:dyDescent="0.2">
      <c r="A88" s="52">
        <v>61</v>
      </c>
      <c r="B88" s="54" t="s">
        <v>112</v>
      </c>
      <c r="C88" s="153">
        <v>0</v>
      </c>
      <c r="D88" s="84"/>
      <c r="E88" s="42">
        <v>0</v>
      </c>
      <c r="F88" s="50">
        <f>IF(E88-C88&gt;0,E88-C88,0)</f>
        <v>0</v>
      </c>
      <c r="G88" s="42"/>
      <c r="H88" s="50">
        <v>0</v>
      </c>
      <c r="I88" s="50">
        <f>IF((G88-(F88+H88))&gt;0,(G88-(F88+H88)),0)</f>
        <v>0</v>
      </c>
      <c r="J88" s="42">
        <v>0</v>
      </c>
      <c r="K88" s="125">
        <v>0</v>
      </c>
      <c r="L88" s="84"/>
      <c r="M88" s="125">
        <v>0</v>
      </c>
      <c r="N88" s="84"/>
      <c r="O88" s="109">
        <f>((F88+H88)-M88)</f>
        <v>0</v>
      </c>
      <c r="P88" s="83"/>
    </row>
    <row r="89" spans="1:16" ht="15.75" customHeight="1" x14ac:dyDescent="0.2">
      <c r="A89" s="52">
        <v>62</v>
      </c>
      <c r="B89" s="57" t="s">
        <v>113</v>
      </c>
      <c r="C89" s="127">
        <v>0</v>
      </c>
      <c r="D89" s="100"/>
      <c r="E89" s="43">
        <v>0</v>
      </c>
      <c r="F89" s="58">
        <f>IF(E89-C89&gt;0,E89-C89,0)</f>
        <v>0</v>
      </c>
      <c r="G89" s="43"/>
      <c r="H89" s="58">
        <v>0</v>
      </c>
      <c r="I89" s="58">
        <f>IF((G89-(F89+H89))&gt;0,(G89-(F89+H89)),0)</f>
        <v>0</v>
      </c>
      <c r="J89" s="43">
        <v>0</v>
      </c>
      <c r="K89" s="148">
        <v>0</v>
      </c>
      <c r="L89" s="100"/>
      <c r="M89" s="148">
        <v>0</v>
      </c>
      <c r="N89" s="100"/>
      <c r="O89" s="104">
        <f>((F89+H89)-M89)</f>
        <v>0</v>
      </c>
      <c r="P89" s="99"/>
    </row>
    <row r="90" spans="1:16" ht="15.75" customHeight="1" x14ac:dyDescent="0.2">
      <c r="A90" s="35"/>
      <c r="B90" s="60"/>
      <c r="C90" s="60"/>
      <c r="D90" s="60"/>
      <c r="E90" s="60"/>
      <c r="F90" s="60"/>
      <c r="G90" s="60"/>
      <c r="H90" s="61"/>
      <c r="I90" s="61"/>
      <c r="J90" s="61"/>
      <c r="K90" s="18"/>
      <c r="L90" s="18"/>
      <c r="M90" s="61"/>
      <c r="N90" s="61"/>
      <c r="O90" s="60"/>
      <c r="P90" s="60"/>
    </row>
    <row r="91" spans="1:16" ht="15.75" customHeight="1" x14ac:dyDescent="0.2">
      <c r="A91" s="62">
        <v>63</v>
      </c>
      <c r="B91" s="149" t="s">
        <v>114</v>
      </c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8"/>
      <c r="O91" s="150">
        <f>SUMIF(O85:P89,"&lt;0",O85:P89)</f>
        <v>0</v>
      </c>
      <c r="P91" s="97"/>
    </row>
    <row r="92" spans="1:16" ht="15.75" customHeight="1" x14ac:dyDescent="0.2">
      <c r="A92" s="62">
        <v>64</v>
      </c>
      <c r="B92" s="143" t="s">
        <v>115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4"/>
      <c r="O92" s="144"/>
      <c r="P92" s="86"/>
    </row>
    <row r="93" spans="1:16" ht="15.75" customHeight="1" x14ac:dyDescent="0.2">
      <c r="A93" s="62">
        <v>65</v>
      </c>
      <c r="B93" s="145" t="s">
        <v>116</v>
      </c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100"/>
      <c r="O93" s="146">
        <f>O91-O92</f>
        <v>0</v>
      </c>
      <c r="P93" s="99"/>
    </row>
    <row r="94" spans="1:16" ht="15.75" customHeight="1" x14ac:dyDescent="0.2">
      <c r="A94" s="35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1:16" ht="15.75" customHeight="1" x14ac:dyDescent="0.2">
      <c r="A95" s="13"/>
      <c r="B95" s="120" t="s">
        <v>117</v>
      </c>
      <c r="C95" s="97"/>
      <c r="D95" s="97"/>
      <c r="E95" s="97"/>
      <c r="F95" s="97"/>
      <c r="G95" s="97"/>
      <c r="H95" s="97"/>
      <c r="I95" s="98"/>
      <c r="J95" s="89" t="s">
        <v>118</v>
      </c>
      <c r="K95" s="94"/>
      <c r="L95" s="94"/>
      <c r="M95" s="94"/>
      <c r="N95" s="94"/>
      <c r="O95" s="94"/>
      <c r="P95" s="94"/>
    </row>
    <row r="96" spans="1:16" ht="15.75" customHeight="1" x14ac:dyDescent="0.2">
      <c r="A96" s="13"/>
      <c r="B96" s="86"/>
      <c r="C96" s="83"/>
      <c r="D96" s="83"/>
      <c r="E96" s="83"/>
      <c r="F96" s="83"/>
      <c r="G96" s="83"/>
      <c r="H96" s="83"/>
      <c r="I96" s="84"/>
      <c r="J96" s="91" t="s">
        <v>80</v>
      </c>
      <c r="K96" s="98"/>
      <c r="L96" s="89" t="s">
        <v>81</v>
      </c>
      <c r="M96" s="94"/>
      <c r="N96" s="90"/>
      <c r="O96" s="151" t="s">
        <v>119</v>
      </c>
      <c r="P96" s="86"/>
    </row>
    <row r="97" spans="1:16" ht="15.75" customHeight="1" x14ac:dyDescent="0.2">
      <c r="A97" s="13"/>
      <c r="B97" s="86"/>
      <c r="C97" s="83"/>
      <c r="D97" s="83"/>
      <c r="E97" s="83"/>
      <c r="F97" s="83"/>
      <c r="G97" s="83"/>
      <c r="H97" s="83"/>
      <c r="I97" s="84"/>
      <c r="J97" s="147"/>
      <c r="K97" s="84"/>
      <c r="L97" s="36" t="s">
        <v>84</v>
      </c>
      <c r="M97" s="36" t="s">
        <v>85</v>
      </c>
      <c r="N97" s="36" t="s">
        <v>86</v>
      </c>
      <c r="O97" s="86"/>
      <c r="P97" s="86"/>
    </row>
    <row r="98" spans="1:16" ht="15.75" customHeight="1" x14ac:dyDescent="0.2">
      <c r="A98" s="13"/>
      <c r="B98" s="99"/>
      <c r="C98" s="99"/>
      <c r="D98" s="99"/>
      <c r="E98" s="99"/>
      <c r="F98" s="99"/>
      <c r="G98" s="99"/>
      <c r="H98" s="99"/>
      <c r="I98" s="100"/>
      <c r="J98" s="155" t="s">
        <v>120</v>
      </c>
      <c r="K98" s="84"/>
      <c r="L98" s="37" t="s">
        <v>121</v>
      </c>
      <c r="M98" s="37" t="s">
        <v>122</v>
      </c>
      <c r="N98" s="37" t="s">
        <v>123</v>
      </c>
      <c r="O98" s="142" t="s">
        <v>124</v>
      </c>
      <c r="P98" s="99"/>
    </row>
    <row r="99" spans="1:16" ht="15.75" customHeight="1" x14ac:dyDescent="0.2">
      <c r="A99" s="63">
        <v>66</v>
      </c>
      <c r="B99" s="141" t="s">
        <v>125</v>
      </c>
      <c r="C99" s="86"/>
      <c r="D99" s="86"/>
      <c r="E99" s="86"/>
      <c r="F99" s="86"/>
      <c r="G99" s="86"/>
      <c r="H99" s="86"/>
      <c r="I99" s="84"/>
      <c r="J99" s="109">
        <v>0</v>
      </c>
      <c r="K99" s="84"/>
      <c r="L99" s="51">
        <v>0</v>
      </c>
      <c r="M99" s="51">
        <v>0</v>
      </c>
      <c r="N99" s="51">
        <v>0</v>
      </c>
      <c r="O99" s="138">
        <f>J99-M99</f>
        <v>0</v>
      </c>
      <c r="P99" s="86"/>
    </row>
    <row r="100" spans="1:16" ht="15.75" customHeight="1" x14ac:dyDescent="0.2">
      <c r="A100" s="63">
        <v>67</v>
      </c>
      <c r="B100" s="141" t="s">
        <v>126</v>
      </c>
      <c r="C100" s="86"/>
      <c r="D100" s="86"/>
      <c r="E100" s="86"/>
      <c r="F100" s="86"/>
      <c r="G100" s="86"/>
      <c r="H100" s="86"/>
      <c r="I100" s="84"/>
      <c r="J100" s="138">
        <v>0</v>
      </c>
      <c r="K100" s="84"/>
      <c r="L100" s="51">
        <v>0</v>
      </c>
      <c r="M100" s="51">
        <v>0</v>
      </c>
      <c r="N100" s="51">
        <v>0</v>
      </c>
      <c r="O100" s="138">
        <f>J100-M100</f>
        <v>0</v>
      </c>
      <c r="P100" s="86"/>
    </row>
    <row r="101" spans="1:16" ht="15.75" customHeight="1" x14ac:dyDescent="0.2">
      <c r="A101" s="39">
        <v>68</v>
      </c>
      <c r="B101" s="154" t="s">
        <v>127</v>
      </c>
      <c r="C101" s="99"/>
      <c r="D101" s="99"/>
      <c r="E101" s="99"/>
      <c r="F101" s="99"/>
      <c r="G101" s="99"/>
      <c r="H101" s="99"/>
      <c r="I101" s="100"/>
      <c r="J101" s="139">
        <v>0</v>
      </c>
      <c r="K101" s="100"/>
      <c r="L101" s="64">
        <v>0</v>
      </c>
      <c r="M101" s="64">
        <v>0</v>
      </c>
      <c r="N101" s="64">
        <v>0</v>
      </c>
      <c r="O101" s="139">
        <f>J101-M101</f>
        <v>0</v>
      </c>
      <c r="P101" s="99"/>
    </row>
    <row r="102" spans="1:16" ht="15.75" customHeight="1" x14ac:dyDescent="0.25">
      <c r="A102" s="65">
        <v>69</v>
      </c>
      <c r="B102" s="118" t="s">
        <v>128</v>
      </c>
      <c r="C102" s="94"/>
      <c r="D102" s="94"/>
      <c r="E102" s="94"/>
      <c r="F102" s="94"/>
      <c r="G102" s="94"/>
      <c r="H102" s="94"/>
      <c r="I102" s="90"/>
      <c r="J102" s="140"/>
      <c r="K102" s="90"/>
      <c r="L102" s="66"/>
      <c r="M102" s="22"/>
      <c r="N102" s="22"/>
      <c r="O102" s="140"/>
      <c r="P102" s="94"/>
    </row>
    <row r="103" spans="1:16" ht="15.75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.75" customHeight="1" x14ac:dyDescent="0.2">
      <c r="A104" s="13"/>
      <c r="B104" s="120" t="s">
        <v>129</v>
      </c>
      <c r="C104" s="97"/>
      <c r="D104" s="97"/>
      <c r="E104" s="97"/>
      <c r="F104" s="97"/>
      <c r="G104" s="98"/>
      <c r="H104" s="91" t="s">
        <v>130</v>
      </c>
      <c r="I104" s="98"/>
      <c r="J104" s="91" t="s">
        <v>131</v>
      </c>
      <c r="K104" s="98"/>
      <c r="L104" s="91" t="s">
        <v>15</v>
      </c>
      <c r="M104" s="97"/>
      <c r="N104" s="97"/>
      <c r="O104" s="97"/>
      <c r="P104" s="97"/>
    </row>
    <row r="105" spans="1:16" ht="15.75" customHeight="1" x14ac:dyDescent="0.2">
      <c r="A105" s="13"/>
      <c r="B105" s="86"/>
      <c r="C105" s="83"/>
      <c r="D105" s="83"/>
      <c r="E105" s="83"/>
      <c r="F105" s="83"/>
      <c r="G105" s="84"/>
      <c r="H105" s="147"/>
      <c r="I105" s="84"/>
      <c r="J105" s="147"/>
      <c r="K105" s="84"/>
      <c r="L105" s="92"/>
      <c r="M105" s="99"/>
      <c r="N105" s="99"/>
      <c r="O105" s="99"/>
      <c r="P105" s="99"/>
    </row>
    <row r="106" spans="1:16" ht="15.75" customHeight="1" x14ac:dyDescent="0.2">
      <c r="A106" s="13"/>
      <c r="B106" s="86"/>
      <c r="C106" s="83"/>
      <c r="D106" s="83"/>
      <c r="E106" s="83"/>
      <c r="F106" s="83"/>
      <c r="G106" s="84"/>
      <c r="H106" s="147"/>
      <c r="I106" s="84"/>
      <c r="J106" s="147"/>
      <c r="K106" s="84"/>
      <c r="L106" s="91" t="s">
        <v>17</v>
      </c>
      <c r="M106" s="97"/>
      <c r="N106" s="98"/>
      <c r="O106" s="91" t="s">
        <v>132</v>
      </c>
      <c r="P106" s="97"/>
    </row>
    <row r="107" spans="1:16" ht="15.75" customHeight="1" x14ac:dyDescent="0.2">
      <c r="A107" s="13"/>
      <c r="B107" s="99"/>
      <c r="C107" s="99"/>
      <c r="D107" s="99"/>
      <c r="E107" s="99"/>
      <c r="F107" s="99"/>
      <c r="G107" s="100"/>
      <c r="H107" s="92"/>
      <c r="I107" s="100"/>
      <c r="J107" s="92"/>
      <c r="K107" s="100"/>
      <c r="L107" s="92"/>
      <c r="M107" s="99"/>
      <c r="N107" s="100"/>
      <c r="O107" s="92"/>
      <c r="P107" s="99"/>
    </row>
    <row r="108" spans="1:16" ht="15.75" customHeight="1" x14ac:dyDescent="0.2">
      <c r="A108" s="67">
        <v>70</v>
      </c>
      <c r="B108" s="152" t="s">
        <v>133</v>
      </c>
      <c r="C108" s="83"/>
      <c r="D108" s="83"/>
      <c r="E108" s="83"/>
      <c r="F108" s="83"/>
      <c r="G108" s="84"/>
      <c r="H108" s="109">
        <f>H109+H110+H111</f>
        <v>1401895</v>
      </c>
      <c r="I108" s="84"/>
      <c r="J108" s="109">
        <f>J109+J110+J111</f>
        <v>1531895</v>
      </c>
      <c r="K108" s="84"/>
      <c r="L108" s="109">
        <f>L109+L110+L111</f>
        <v>613330.16</v>
      </c>
      <c r="M108" s="83"/>
      <c r="N108" s="84"/>
      <c r="O108" s="110">
        <f t="shared" ref="O108:O114" si="4">IF(J108&gt;0,(L108/J108)*100,0)</f>
        <v>40.037349818362003</v>
      </c>
      <c r="P108" s="83"/>
    </row>
    <row r="109" spans="1:16" ht="15.75" customHeight="1" x14ac:dyDescent="0.2">
      <c r="A109" s="68">
        <v>71</v>
      </c>
      <c r="B109" s="111" t="s">
        <v>134</v>
      </c>
      <c r="C109" s="83"/>
      <c r="D109" s="83"/>
      <c r="E109" s="83"/>
      <c r="F109" s="83"/>
      <c r="G109" s="84"/>
      <c r="H109" s="109">
        <v>1007158</v>
      </c>
      <c r="I109" s="84"/>
      <c r="J109" s="109">
        <v>1007158</v>
      </c>
      <c r="K109" s="84"/>
      <c r="L109" s="109">
        <v>396291.37</v>
      </c>
      <c r="M109" s="83"/>
      <c r="N109" s="84"/>
      <c r="O109" s="110">
        <f t="shared" si="4"/>
        <v>39.347487683163997</v>
      </c>
      <c r="P109" s="83"/>
    </row>
    <row r="110" spans="1:16" ht="15.75" customHeight="1" x14ac:dyDescent="0.2">
      <c r="A110" s="68">
        <v>72</v>
      </c>
      <c r="B110" s="111" t="s">
        <v>135</v>
      </c>
      <c r="C110" s="83"/>
      <c r="D110" s="83"/>
      <c r="E110" s="83"/>
      <c r="F110" s="83"/>
      <c r="G110" s="84"/>
      <c r="H110" s="109">
        <v>394737</v>
      </c>
      <c r="I110" s="84"/>
      <c r="J110" s="109">
        <v>524737</v>
      </c>
      <c r="K110" s="84"/>
      <c r="L110" s="109">
        <v>217038.79</v>
      </c>
      <c r="M110" s="83"/>
      <c r="N110" s="84"/>
      <c r="O110" s="110">
        <f t="shared" si="4"/>
        <v>41.36144201762</v>
      </c>
      <c r="P110" s="83"/>
    </row>
    <row r="111" spans="1:16" ht="15.75" customHeight="1" x14ac:dyDescent="0.2">
      <c r="A111" s="67">
        <v>73</v>
      </c>
      <c r="B111" s="152" t="s">
        <v>136</v>
      </c>
      <c r="C111" s="83"/>
      <c r="D111" s="83"/>
      <c r="E111" s="83"/>
      <c r="F111" s="83"/>
      <c r="G111" s="84"/>
      <c r="H111" s="109">
        <v>0</v>
      </c>
      <c r="I111" s="84"/>
      <c r="J111" s="109">
        <v>0</v>
      </c>
      <c r="K111" s="84"/>
      <c r="L111" s="109">
        <v>0</v>
      </c>
      <c r="M111" s="83"/>
      <c r="N111" s="84"/>
      <c r="O111" s="110">
        <f t="shared" si="4"/>
        <v>0</v>
      </c>
      <c r="P111" s="83"/>
    </row>
    <row r="112" spans="1:16" ht="15.75" customHeight="1" x14ac:dyDescent="0.2">
      <c r="A112" s="68">
        <v>74</v>
      </c>
      <c r="B112" s="111" t="s">
        <v>137</v>
      </c>
      <c r="C112" s="83"/>
      <c r="D112" s="83"/>
      <c r="E112" s="83"/>
      <c r="F112" s="83"/>
      <c r="G112" s="84"/>
      <c r="H112" s="109">
        <v>0</v>
      </c>
      <c r="I112" s="84"/>
      <c r="J112" s="109">
        <v>0</v>
      </c>
      <c r="K112" s="84"/>
      <c r="L112" s="109">
        <v>0</v>
      </c>
      <c r="M112" s="83"/>
      <c r="N112" s="84"/>
      <c r="O112" s="110">
        <f t="shared" si="4"/>
        <v>0</v>
      </c>
      <c r="P112" s="83"/>
    </row>
    <row r="113" spans="1:16" ht="15.75" customHeight="1" x14ac:dyDescent="0.2">
      <c r="A113" s="67">
        <v>75</v>
      </c>
      <c r="B113" s="112" t="s">
        <v>138</v>
      </c>
      <c r="C113" s="99"/>
      <c r="D113" s="99"/>
      <c r="E113" s="99"/>
      <c r="F113" s="99"/>
      <c r="G113" s="100"/>
      <c r="H113" s="104">
        <v>0</v>
      </c>
      <c r="I113" s="100"/>
      <c r="J113" s="104">
        <v>0</v>
      </c>
      <c r="K113" s="100"/>
      <c r="L113" s="104">
        <v>0</v>
      </c>
      <c r="M113" s="99"/>
      <c r="N113" s="100"/>
      <c r="O113" s="105">
        <f t="shared" si="4"/>
        <v>0</v>
      </c>
      <c r="P113" s="99"/>
    </row>
    <row r="114" spans="1:16" ht="20.25" customHeight="1" x14ac:dyDescent="0.25">
      <c r="A114" s="65">
        <v>76</v>
      </c>
      <c r="B114" s="93" t="s">
        <v>139</v>
      </c>
      <c r="C114" s="94"/>
      <c r="D114" s="94"/>
      <c r="E114" s="94"/>
      <c r="F114" s="94"/>
      <c r="G114" s="90"/>
      <c r="H114" s="106">
        <f>H108+H112+H113</f>
        <v>1401895</v>
      </c>
      <c r="I114" s="90"/>
      <c r="J114" s="106">
        <f>J108+J112+J113</f>
        <v>1531895</v>
      </c>
      <c r="K114" s="90"/>
      <c r="L114" s="106">
        <f>L108+L112+L113</f>
        <v>613330.16</v>
      </c>
      <c r="M114" s="94"/>
      <c r="N114" s="90"/>
      <c r="O114" s="106">
        <f t="shared" si="4"/>
        <v>40.037349818362003</v>
      </c>
      <c r="P114" s="94"/>
    </row>
    <row r="115" spans="1:16" ht="15.75" customHeight="1" x14ac:dyDescent="0.2">
      <c r="A115" s="1"/>
      <c r="B115" s="17"/>
      <c r="C115" s="17"/>
      <c r="D115" s="18"/>
      <c r="E115" s="18"/>
      <c r="F115" s="19"/>
      <c r="G115" s="18"/>
      <c r="H115" s="18"/>
      <c r="I115" s="18"/>
      <c r="J115" s="18"/>
      <c r="K115" s="18"/>
      <c r="L115" s="2"/>
      <c r="M115" s="2"/>
      <c r="N115" s="2"/>
      <c r="O115" s="2"/>
      <c r="P115" s="2"/>
    </row>
    <row r="116" spans="1:16" ht="15.75" customHeight="1" x14ac:dyDescent="0.2">
      <c r="A116" s="13"/>
      <c r="B116" s="95" t="s">
        <v>140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1:16" ht="15.75" customHeight="1" x14ac:dyDescent="0.2">
      <c r="A117" s="13"/>
      <c r="B117" s="96" t="s">
        <v>141</v>
      </c>
      <c r="C117" s="97"/>
      <c r="D117" s="97"/>
      <c r="E117" s="97"/>
      <c r="F117" s="97"/>
      <c r="G117" s="98"/>
      <c r="H117" s="101" t="s">
        <v>41</v>
      </c>
      <c r="I117" s="101" t="s">
        <v>142</v>
      </c>
      <c r="J117" s="103" t="s">
        <v>43</v>
      </c>
      <c r="K117" s="90"/>
      <c r="L117" s="89" t="s">
        <v>44</v>
      </c>
      <c r="M117" s="90"/>
      <c r="N117" s="89" t="s">
        <v>45</v>
      </c>
      <c r="O117" s="90"/>
      <c r="P117" s="91" t="s">
        <v>143</v>
      </c>
    </row>
    <row r="118" spans="1:16" ht="62.25" customHeight="1" x14ac:dyDescent="0.2">
      <c r="A118" s="13"/>
      <c r="B118" s="99"/>
      <c r="C118" s="99"/>
      <c r="D118" s="99"/>
      <c r="E118" s="99"/>
      <c r="F118" s="99"/>
      <c r="G118" s="100"/>
      <c r="H118" s="102"/>
      <c r="I118" s="102"/>
      <c r="J118" s="20" t="s">
        <v>47</v>
      </c>
      <c r="K118" s="20" t="s">
        <v>48</v>
      </c>
      <c r="L118" s="22" t="s">
        <v>49</v>
      </c>
      <c r="M118" s="22" t="s">
        <v>50</v>
      </c>
      <c r="N118" s="22" t="s">
        <v>51</v>
      </c>
      <c r="O118" s="22" t="s">
        <v>52</v>
      </c>
      <c r="P118" s="92"/>
    </row>
    <row r="119" spans="1:16" ht="15.75" customHeight="1" x14ac:dyDescent="0.2">
      <c r="A119" s="67">
        <v>77</v>
      </c>
      <c r="B119" s="82" t="s">
        <v>144</v>
      </c>
      <c r="C119" s="83"/>
      <c r="D119" s="83"/>
      <c r="E119" s="83"/>
      <c r="F119" s="83"/>
      <c r="G119" s="84"/>
      <c r="H119" s="55">
        <f>H120+H121</f>
        <v>1273891</v>
      </c>
      <c r="I119" s="55">
        <f>I120+I121</f>
        <v>2309451.46</v>
      </c>
      <c r="J119" s="55">
        <f>J120+J121</f>
        <v>849404.68</v>
      </c>
      <c r="K119" s="55">
        <f t="shared" ref="K119:K140" si="5">IF(J119&gt;0,(J119/I119)*100,0)</f>
        <v>36.779499145654</v>
      </c>
      <c r="L119" s="55">
        <f>L120+L121</f>
        <v>509656.97</v>
      </c>
      <c r="M119" s="69">
        <f t="shared" ref="M119:M140" si="6">IF(L119&gt;0,(L119/I119)*100,0)</f>
        <v>22.068312706602999</v>
      </c>
      <c r="N119" s="55">
        <f>N120+N121</f>
        <v>468090.81</v>
      </c>
      <c r="O119" s="69">
        <f t="shared" ref="O119:O140" si="7">IF(N119&gt;0,(N119/I119)*100,0)</f>
        <v>20.268484447818</v>
      </c>
      <c r="P119" s="53">
        <f>P120+P121</f>
        <v>339747.71</v>
      </c>
    </row>
    <row r="120" spans="1:16" ht="15.75" customHeight="1" x14ac:dyDescent="0.2">
      <c r="A120" s="25">
        <v>78</v>
      </c>
      <c r="B120" s="85" t="s">
        <v>54</v>
      </c>
      <c r="C120" s="86"/>
      <c r="D120" s="86"/>
      <c r="E120" s="86"/>
      <c r="F120" s="86"/>
      <c r="G120" s="84"/>
      <c r="H120" s="55">
        <v>1258547</v>
      </c>
      <c r="I120" s="55">
        <v>1806643.44</v>
      </c>
      <c r="J120" s="55">
        <v>516899.78</v>
      </c>
      <c r="K120" s="55">
        <f t="shared" si="5"/>
        <v>28.611056756168999</v>
      </c>
      <c r="L120" s="55">
        <v>483806.07</v>
      </c>
      <c r="M120" s="69">
        <f t="shared" si="6"/>
        <v>26.779278040607998</v>
      </c>
      <c r="N120" s="55">
        <v>457124.51</v>
      </c>
      <c r="O120" s="69">
        <f t="shared" si="7"/>
        <v>25.302419939598</v>
      </c>
      <c r="P120" s="53">
        <v>33093.71</v>
      </c>
    </row>
    <row r="121" spans="1:16" ht="15.75" customHeight="1" x14ac:dyDescent="0.2">
      <c r="A121" s="25">
        <v>79</v>
      </c>
      <c r="B121" s="87" t="s">
        <v>55</v>
      </c>
      <c r="C121" s="86"/>
      <c r="D121" s="86"/>
      <c r="E121" s="86"/>
      <c r="F121" s="86"/>
      <c r="G121" s="84"/>
      <c r="H121" s="55">
        <v>15344</v>
      </c>
      <c r="I121" s="55">
        <v>502808.02</v>
      </c>
      <c r="J121" s="55">
        <v>332504.90000000002</v>
      </c>
      <c r="K121" s="55">
        <f t="shared" si="5"/>
        <v>66.129593557397996</v>
      </c>
      <c r="L121" s="55">
        <v>25850.9</v>
      </c>
      <c r="M121" s="69">
        <f t="shared" si="6"/>
        <v>5.1413062186239999</v>
      </c>
      <c r="N121" s="55">
        <v>10966.3</v>
      </c>
      <c r="O121" s="69">
        <f t="shared" si="7"/>
        <v>2.1810113530011002</v>
      </c>
      <c r="P121" s="53">
        <v>306654</v>
      </c>
    </row>
    <row r="122" spans="1:16" ht="15.75" customHeight="1" x14ac:dyDescent="0.2">
      <c r="A122" s="67">
        <v>80</v>
      </c>
      <c r="B122" s="88" t="s">
        <v>145</v>
      </c>
      <c r="C122" s="83"/>
      <c r="D122" s="83"/>
      <c r="E122" s="83"/>
      <c r="F122" s="83"/>
      <c r="G122" s="84"/>
      <c r="H122" s="55">
        <f>H123+H124</f>
        <v>0</v>
      </c>
      <c r="I122" s="55">
        <f>I123+I124</f>
        <v>0</v>
      </c>
      <c r="J122" s="55">
        <f>J123+J124</f>
        <v>0</v>
      </c>
      <c r="K122" s="55">
        <f t="shared" si="5"/>
        <v>0</v>
      </c>
      <c r="L122" s="55">
        <f>L123+L124</f>
        <v>0</v>
      </c>
      <c r="M122" s="69">
        <f t="shared" si="6"/>
        <v>0</v>
      </c>
      <c r="N122" s="55">
        <f>N123+N124</f>
        <v>0</v>
      </c>
      <c r="O122" s="69">
        <f t="shared" si="7"/>
        <v>0</v>
      </c>
      <c r="P122" s="53">
        <f>P123+P124</f>
        <v>0</v>
      </c>
    </row>
    <row r="123" spans="1:16" ht="15.75" customHeight="1" x14ac:dyDescent="0.2">
      <c r="A123" s="25">
        <v>81</v>
      </c>
      <c r="B123" s="87" t="s">
        <v>54</v>
      </c>
      <c r="C123" s="86"/>
      <c r="D123" s="86"/>
      <c r="E123" s="86"/>
      <c r="F123" s="86"/>
      <c r="G123" s="84"/>
      <c r="H123" s="55">
        <v>0</v>
      </c>
      <c r="I123" s="55">
        <v>0</v>
      </c>
      <c r="J123" s="55">
        <v>0</v>
      </c>
      <c r="K123" s="55">
        <f t="shared" si="5"/>
        <v>0</v>
      </c>
      <c r="L123" s="55">
        <v>0</v>
      </c>
      <c r="M123" s="69">
        <f t="shared" si="6"/>
        <v>0</v>
      </c>
      <c r="N123" s="55">
        <v>0</v>
      </c>
      <c r="O123" s="69">
        <f t="shared" si="7"/>
        <v>0</v>
      </c>
      <c r="P123" s="53">
        <v>0</v>
      </c>
    </row>
    <row r="124" spans="1:16" ht="15.75" customHeight="1" x14ac:dyDescent="0.2">
      <c r="A124" s="25">
        <v>82</v>
      </c>
      <c r="B124" s="87" t="s">
        <v>57</v>
      </c>
      <c r="C124" s="86"/>
      <c r="D124" s="86"/>
      <c r="E124" s="86"/>
      <c r="F124" s="86"/>
      <c r="G124" s="84"/>
      <c r="H124" s="55">
        <v>0</v>
      </c>
      <c r="I124" s="55">
        <v>0</v>
      </c>
      <c r="J124" s="55">
        <v>0</v>
      </c>
      <c r="K124" s="55">
        <f t="shared" si="5"/>
        <v>0</v>
      </c>
      <c r="L124" s="55">
        <v>0</v>
      </c>
      <c r="M124" s="69">
        <f t="shared" si="6"/>
        <v>0</v>
      </c>
      <c r="N124" s="55">
        <v>0</v>
      </c>
      <c r="O124" s="69">
        <f t="shared" si="7"/>
        <v>0</v>
      </c>
      <c r="P124" s="53">
        <v>0</v>
      </c>
    </row>
    <row r="125" spans="1:16" ht="15.75" customHeight="1" x14ac:dyDescent="0.2">
      <c r="A125" s="67">
        <v>83</v>
      </c>
      <c r="B125" s="88" t="s">
        <v>146</v>
      </c>
      <c r="C125" s="83"/>
      <c r="D125" s="83"/>
      <c r="E125" s="83"/>
      <c r="F125" s="83"/>
      <c r="G125" s="84"/>
      <c r="H125" s="55">
        <f>H126+H127</f>
        <v>87773</v>
      </c>
      <c r="I125" s="55">
        <f>I126+I127</f>
        <v>176137.2</v>
      </c>
      <c r="J125" s="55">
        <f>J126+J127</f>
        <v>90951.46</v>
      </c>
      <c r="K125" s="55">
        <f t="shared" si="5"/>
        <v>51.636712744382997</v>
      </c>
      <c r="L125" s="55">
        <f>L126+L127</f>
        <v>36162.199999999997</v>
      </c>
      <c r="M125" s="69">
        <f t="shared" si="6"/>
        <v>20.530699931644001</v>
      </c>
      <c r="N125" s="55">
        <f>N126+N127</f>
        <v>23210.22</v>
      </c>
      <c r="O125" s="69">
        <f t="shared" si="7"/>
        <v>13.177352654634999</v>
      </c>
      <c r="P125" s="53">
        <f>P126+P127</f>
        <v>54789.26</v>
      </c>
    </row>
    <row r="126" spans="1:16" ht="15.75" customHeight="1" x14ac:dyDescent="0.2">
      <c r="A126" s="25">
        <v>84</v>
      </c>
      <c r="B126" s="87" t="s">
        <v>54</v>
      </c>
      <c r="C126" s="86"/>
      <c r="D126" s="86"/>
      <c r="E126" s="86"/>
      <c r="F126" s="86"/>
      <c r="G126" s="84"/>
      <c r="H126" s="55">
        <v>87773</v>
      </c>
      <c r="I126" s="55">
        <v>146137.20000000001</v>
      </c>
      <c r="J126" s="55">
        <v>90082.46</v>
      </c>
      <c r="K126" s="55">
        <f t="shared" si="5"/>
        <v>61.642388111993</v>
      </c>
      <c r="L126" s="55">
        <v>35293.199999999997</v>
      </c>
      <c r="M126" s="69">
        <f t="shared" si="6"/>
        <v>24.150729588358999</v>
      </c>
      <c r="N126" s="55">
        <v>23210.22</v>
      </c>
      <c r="O126" s="69">
        <f t="shared" si="7"/>
        <v>15.882485773642999</v>
      </c>
      <c r="P126" s="53">
        <v>54789.26</v>
      </c>
    </row>
    <row r="127" spans="1:16" ht="15.75" customHeight="1" x14ac:dyDescent="0.2">
      <c r="A127" s="25">
        <v>85</v>
      </c>
      <c r="B127" s="87" t="s">
        <v>57</v>
      </c>
      <c r="C127" s="86"/>
      <c r="D127" s="86"/>
      <c r="E127" s="86"/>
      <c r="F127" s="86"/>
      <c r="G127" s="84"/>
      <c r="H127" s="55">
        <v>0</v>
      </c>
      <c r="I127" s="55">
        <v>30000</v>
      </c>
      <c r="J127" s="55">
        <v>869</v>
      </c>
      <c r="K127" s="55">
        <f t="shared" si="5"/>
        <v>2.8966666666666998</v>
      </c>
      <c r="L127" s="55">
        <v>869</v>
      </c>
      <c r="M127" s="69">
        <f t="shared" si="6"/>
        <v>2.8966666666666998</v>
      </c>
      <c r="N127" s="55">
        <v>0</v>
      </c>
      <c r="O127" s="69">
        <f t="shared" si="7"/>
        <v>0</v>
      </c>
      <c r="P127" s="53">
        <v>0</v>
      </c>
    </row>
    <row r="128" spans="1:16" ht="15.75" customHeight="1" x14ac:dyDescent="0.2">
      <c r="A128" s="67">
        <v>86</v>
      </c>
      <c r="B128" s="124" t="s">
        <v>147</v>
      </c>
      <c r="C128" s="83"/>
      <c r="D128" s="83"/>
      <c r="E128" s="83"/>
      <c r="F128" s="83"/>
      <c r="G128" s="84"/>
      <c r="H128" s="55">
        <f>H129+H130</f>
        <v>14332</v>
      </c>
      <c r="I128" s="55">
        <f>I129+I130</f>
        <v>8432</v>
      </c>
      <c r="J128" s="55">
        <f>J129+J130</f>
        <v>5942.34</v>
      </c>
      <c r="K128" s="55">
        <f t="shared" si="5"/>
        <v>70.473671726755001</v>
      </c>
      <c r="L128" s="55">
        <f>L129+L130</f>
        <v>5942.34</v>
      </c>
      <c r="M128" s="69">
        <f t="shared" si="6"/>
        <v>70.473671726755001</v>
      </c>
      <c r="N128" s="55">
        <f>N129+N130</f>
        <v>5601.46</v>
      </c>
      <c r="O128" s="69">
        <f t="shared" si="7"/>
        <v>66.430977229601993</v>
      </c>
      <c r="P128" s="53">
        <f>P129+P130</f>
        <v>0</v>
      </c>
    </row>
    <row r="129" spans="1:16" ht="15.75" customHeight="1" x14ac:dyDescent="0.2">
      <c r="A129" s="25">
        <v>87</v>
      </c>
      <c r="B129" s="122" t="s">
        <v>54</v>
      </c>
      <c r="C129" s="86"/>
      <c r="D129" s="86"/>
      <c r="E129" s="86"/>
      <c r="F129" s="86"/>
      <c r="G129" s="84"/>
      <c r="H129" s="55">
        <v>14332</v>
      </c>
      <c r="I129" s="55">
        <v>8432</v>
      </c>
      <c r="J129" s="55">
        <v>5942.34</v>
      </c>
      <c r="K129" s="55">
        <f t="shared" si="5"/>
        <v>70.473671726755001</v>
      </c>
      <c r="L129" s="55">
        <v>5942.34</v>
      </c>
      <c r="M129" s="69">
        <f t="shared" si="6"/>
        <v>70.473671726755001</v>
      </c>
      <c r="N129" s="55">
        <v>5601.46</v>
      </c>
      <c r="O129" s="69">
        <f t="shared" si="7"/>
        <v>66.430977229601993</v>
      </c>
      <c r="P129" s="53">
        <v>0</v>
      </c>
    </row>
    <row r="130" spans="1:16" ht="15.75" customHeight="1" x14ac:dyDescent="0.2">
      <c r="A130" s="25">
        <v>88</v>
      </c>
      <c r="B130" s="122" t="s">
        <v>57</v>
      </c>
      <c r="C130" s="86"/>
      <c r="D130" s="86"/>
      <c r="E130" s="86"/>
      <c r="F130" s="86"/>
      <c r="G130" s="84"/>
      <c r="H130" s="55">
        <v>0</v>
      </c>
      <c r="I130" s="55">
        <v>0</v>
      </c>
      <c r="J130" s="55">
        <v>0</v>
      </c>
      <c r="K130" s="55">
        <f t="shared" si="5"/>
        <v>0</v>
      </c>
      <c r="L130" s="55">
        <v>0</v>
      </c>
      <c r="M130" s="69">
        <f t="shared" si="6"/>
        <v>0</v>
      </c>
      <c r="N130" s="55">
        <v>0</v>
      </c>
      <c r="O130" s="69">
        <f t="shared" si="7"/>
        <v>0</v>
      </c>
      <c r="P130" s="53">
        <v>0</v>
      </c>
    </row>
    <row r="131" spans="1:16" ht="15.75" customHeight="1" x14ac:dyDescent="0.2">
      <c r="A131" s="67">
        <v>89</v>
      </c>
      <c r="B131" s="123" t="s">
        <v>148</v>
      </c>
      <c r="C131" s="83"/>
      <c r="D131" s="83"/>
      <c r="E131" s="83"/>
      <c r="F131" s="83"/>
      <c r="G131" s="84"/>
      <c r="H131" s="55">
        <f>H132+H133</f>
        <v>32777</v>
      </c>
      <c r="I131" s="55">
        <f>I132+I133</f>
        <v>38677</v>
      </c>
      <c r="J131" s="55">
        <f>J132+J133</f>
        <v>28197.34</v>
      </c>
      <c r="K131" s="55">
        <f t="shared" si="5"/>
        <v>72.904672027302993</v>
      </c>
      <c r="L131" s="55">
        <f>L132+L133</f>
        <v>14464.09</v>
      </c>
      <c r="M131" s="69">
        <f t="shared" si="6"/>
        <v>37.397135248338998</v>
      </c>
      <c r="N131" s="55">
        <f>N132+N133</f>
        <v>14464.09</v>
      </c>
      <c r="O131" s="69">
        <f t="shared" si="7"/>
        <v>37.397135248338998</v>
      </c>
      <c r="P131" s="53">
        <f>P132+P133</f>
        <v>13733.25</v>
      </c>
    </row>
    <row r="132" spans="1:16" ht="15.75" customHeight="1" x14ac:dyDescent="0.2">
      <c r="A132" s="25">
        <v>90</v>
      </c>
      <c r="B132" s="87" t="s">
        <v>54</v>
      </c>
      <c r="C132" s="86"/>
      <c r="D132" s="86"/>
      <c r="E132" s="86"/>
      <c r="F132" s="86"/>
      <c r="G132" s="84"/>
      <c r="H132" s="55">
        <v>32777</v>
      </c>
      <c r="I132" s="55">
        <v>38677</v>
      </c>
      <c r="J132" s="55">
        <v>28197.34</v>
      </c>
      <c r="K132" s="55">
        <f t="shared" si="5"/>
        <v>72.904672027302993</v>
      </c>
      <c r="L132" s="55">
        <v>14464.09</v>
      </c>
      <c r="M132" s="69">
        <f t="shared" si="6"/>
        <v>37.397135248338998</v>
      </c>
      <c r="N132" s="55">
        <v>14464.09</v>
      </c>
      <c r="O132" s="69">
        <f t="shared" si="7"/>
        <v>37.397135248338998</v>
      </c>
      <c r="P132" s="53">
        <v>13733.25</v>
      </c>
    </row>
    <row r="133" spans="1:16" ht="15.75" customHeight="1" x14ac:dyDescent="0.2">
      <c r="A133" s="25">
        <v>91</v>
      </c>
      <c r="B133" s="87" t="s">
        <v>57</v>
      </c>
      <c r="C133" s="86"/>
      <c r="D133" s="86"/>
      <c r="E133" s="86"/>
      <c r="F133" s="86"/>
      <c r="G133" s="84"/>
      <c r="H133" s="55">
        <v>0</v>
      </c>
      <c r="I133" s="55">
        <v>0</v>
      </c>
      <c r="J133" s="55">
        <v>0</v>
      </c>
      <c r="K133" s="55">
        <f t="shared" si="5"/>
        <v>0</v>
      </c>
      <c r="L133" s="55">
        <v>0</v>
      </c>
      <c r="M133" s="69">
        <f t="shared" si="6"/>
        <v>0</v>
      </c>
      <c r="N133" s="55">
        <v>0</v>
      </c>
      <c r="O133" s="69">
        <f t="shared" si="7"/>
        <v>0</v>
      </c>
      <c r="P133" s="53">
        <v>0</v>
      </c>
    </row>
    <row r="134" spans="1:16" ht="15.75" customHeight="1" x14ac:dyDescent="0.2">
      <c r="A134" s="67">
        <v>92</v>
      </c>
      <c r="B134" s="88" t="s">
        <v>149</v>
      </c>
      <c r="C134" s="83"/>
      <c r="D134" s="83"/>
      <c r="E134" s="83"/>
      <c r="F134" s="83"/>
      <c r="G134" s="84"/>
      <c r="H134" s="55">
        <f>H135+H136</f>
        <v>0</v>
      </c>
      <c r="I134" s="55">
        <f>I135+I136</f>
        <v>0</v>
      </c>
      <c r="J134" s="55">
        <f>J135+J136</f>
        <v>0</v>
      </c>
      <c r="K134" s="55">
        <f t="shared" si="5"/>
        <v>0</v>
      </c>
      <c r="L134" s="55">
        <f>L135+L136</f>
        <v>0</v>
      </c>
      <c r="M134" s="69">
        <f t="shared" si="6"/>
        <v>0</v>
      </c>
      <c r="N134" s="55">
        <f>N135+N136</f>
        <v>0</v>
      </c>
      <c r="O134" s="69">
        <f t="shared" si="7"/>
        <v>0</v>
      </c>
      <c r="P134" s="53">
        <f>P135+P136</f>
        <v>0</v>
      </c>
    </row>
    <row r="135" spans="1:16" ht="15.75" customHeight="1" x14ac:dyDescent="0.2">
      <c r="A135" s="25">
        <v>93</v>
      </c>
      <c r="B135" s="87" t="s">
        <v>54</v>
      </c>
      <c r="C135" s="86"/>
      <c r="D135" s="86"/>
      <c r="E135" s="86"/>
      <c r="F135" s="86"/>
      <c r="G135" s="84"/>
      <c r="H135" s="55">
        <v>0</v>
      </c>
      <c r="I135" s="55">
        <v>0</v>
      </c>
      <c r="J135" s="55">
        <v>0</v>
      </c>
      <c r="K135" s="55">
        <f t="shared" si="5"/>
        <v>0</v>
      </c>
      <c r="L135" s="55">
        <v>0</v>
      </c>
      <c r="M135" s="69">
        <f t="shared" si="6"/>
        <v>0</v>
      </c>
      <c r="N135" s="55">
        <v>0</v>
      </c>
      <c r="O135" s="69">
        <f t="shared" si="7"/>
        <v>0</v>
      </c>
      <c r="P135" s="53">
        <v>0</v>
      </c>
    </row>
    <row r="136" spans="1:16" ht="15.75" customHeight="1" x14ac:dyDescent="0.2">
      <c r="A136" s="25">
        <v>94</v>
      </c>
      <c r="B136" s="87" t="s">
        <v>57</v>
      </c>
      <c r="C136" s="86"/>
      <c r="D136" s="86"/>
      <c r="E136" s="86"/>
      <c r="F136" s="86"/>
      <c r="G136" s="84"/>
      <c r="H136" s="55">
        <v>0</v>
      </c>
      <c r="I136" s="55">
        <v>0</v>
      </c>
      <c r="J136" s="55">
        <v>0</v>
      </c>
      <c r="K136" s="55">
        <f t="shared" si="5"/>
        <v>0</v>
      </c>
      <c r="L136" s="55">
        <v>0</v>
      </c>
      <c r="M136" s="69">
        <f t="shared" si="6"/>
        <v>0</v>
      </c>
      <c r="N136" s="55">
        <v>0</v>
      </c>
      <c r="O136" s="69">
        <f t="shared" si="7"/>
        <v>0</v>
      </c>
      <c r="P136" s="53">
        <v>0</v>
      </c>
    </row>
    <row r="137" spans="1:16" ht="15.75" customHeight="1" x14ac:dyDescent="0.2">
      <c r="A137" s="67">
        <v>95</v>
      </c>
      <c r="B137" s="88" t="s">
        <v>150</v>
      </c>
      <c r="C137" s="83"/>
      <c r="D137" s="83"/>
      <c r="E137" s="83"/>
      <c r="F137" s="83"/>
      <c r="G137" s="84"/>
      <c r="H137" s="55">
        <f>H138+H139</f>
        <v>1708773</v>
      </c>
      <c r="I137" s="55">
        <f>I138+I139</f>
        <v>2882697.66</v>
      </c>
      <c r="J137" s="55">
        <f>J138+J139</f>
        <v>974495.82</v>
      </c>
      <c r="K137" s="55">
        <f t="shared" si="5"/>
        <v>33.804995699757001</v>
      </c>
      <c r="L137" s="55">
        <f>L138+L139</f>
        <v>566225.6</v>
      </c>
      <c r="M137" s="69">
        <f t="shared" si="6"/>
        <v>19.642212496193999</v>
      </c>
      <c r="N137" s="55">
        <f>N138+N139</f>
        <v>511366.58</v>
      </c>
      <c r="O137" s="69">
        <f t="shared" si="7"/>
        <v>17.739167970878999</v>
      </c>
      <c r="P137" s="53">
        <f>P138+P139</f>
        <v>408270.22</v>
      </c>
    </row>
    <row r="138" spans="1:16" ht="15.75" customHeight="1" x14ac:dyDescent="0.2">
      <c r="A138" s="25">
        <v>96</v>
      </c>
      <c r="B138" s="87" t="s">
        <v>54</v>
      </c>
      <c r="C138" s="86"/>
      <c r="D138" s="86"/>
      <c r="E138" s="86"/>
      <c r="F138" s="86"/>
      <c r="G138" s="84"/>
      <c r="H138" s="55">
        <v>1393429</v>
      </c>
      <c r="I138" s="55">
        <v>1999889.64</v>
      </c>
      <c r="J138" s="55">
        <v>641121.92000000004</v>
      </c>
      <c r="K138" s="55">
        <f t="shared" si="5"/>
        <v>32.057864952987998</v>
      </c>
      <c r="L138" s="55">
        <v>539505.69999999995</v>
      </c>
      <c r="M138" s="69">
        <f t="shared" si="6"/>
        <v>26.976773578366</v>
      </c>
      <c r="N138" s="55">
        <v>500400.28</v>
      </c>
      <c r="O138" s="69">
        <f t="shared" si="7"/>
        <v>25.021394680558</v>
      </c>
      <c r="P138" s="53">
        <v>101616.22</v>
      </c>
    </row>
    <row r="139" spans="1:16" ht="15.75" customHeight="1" x14ac:dyDescent="0.2">
      <c r="A139" s="25">
        <v>97</v>
      </c>
      <c r="B139" s="117" t="s">
        <v>57</v>
      </c>
      <c r="C139" s="99"/>
      <c r="D139" s="99"/>
      <c r="E139" s="99"/>
      <c r="F139" s="99"/>
      <c r="G139" s="100"/>
      <c r="H139" s="70">
        <v>315344</v>
      </c>
      <c r="I139" s="70">
        <v>882808.02</v>
      </c>
      <c r="J139" s="70">
        <v>333373.90000000002</v>
      </c>
      <c r="K139" s="70">
        <f t="shared" si="5"/>
        <v>37.762898891653002</v>
      </c>
      <c r="L139" s="70">
        <v>26719.9</v>
      </c>
      <c r="M139" s="71">
        <f t="shared" si="6"/>
        <v>3.0266942975891999</v>
      </c>
      <c r="N139" s="70">
        <v>10966.3</v>
      </c>
      <c r="O139" s="71">
        <f t="shared" si="7"/>
        <v>1.2422066577963</v>
      </c>
      <c r="P139" s="59">
        <v>306654</v>
      </c>
    </row>
    <row r="140" spans="1:16" ht="38.25" customHeight="1" x14ac:dyDescent="0.25">
      <c r="A140" s="72">
        <v>98</v>
      </c>
      <c r="B140" s="118" t="s">
        <v>151</v>
      </c>
      <c r="C140" s="94"/>
      <c r="D140" s="94"/>
      <c r="E140" s="94"/>
      <c r="F140" s="94"/>
      <c r="G140" s="90"/>
      <c r="H140" s="73">
        <f>H119+H122+H125+H128+H131+H134+H137</f>
        <v>3117546</v>
      </c>
      <c r="I140" s="73">
        <f>I119+I122+I125+I128+I131+I134+I137</f>
        <v>5415395.3200000003</v>
      </c>
      <c r="J140" s="73">
        <f>J119+J122+J125+J128+J131+J134+J137</f>
        <v>1948991.64</v>
      </c>
      <c r="K140" s="73">
        <f t="shared" si="5"/>
        <v>35.989831301918997</v>
      </c>
      <c r="L140" s="73">
        <f>L119+L122+L125+L128+L131+L134+L137</f>
        <v>1132451.2</v>
      </c>
      <c r="M140" s="73">
        <f t="shared" si="6"/>
        <v>20.911699572839002</v>
      </c>
      <c r="N140" s="73">
        <f>N119+N122+N125+N128+N131+N134+N137</f>
        <v>1022733.16</v>
      </c>
      <c r="O140" s="73">
        <f t="shared" si="7"/>
        <v>18.885660225447999</v>
      </c>
      <c r="P140" s="74">
        <f>P119+P122+P125+P128+P131+P134+P137</f>
        <v>816540.44</v>
      </c>
    </row>
    <row r="141" spans="1:16" ht="15.75" customHeight="1" x14ac:dyDescent="0.2">
      <c r="A141" s="1"/>
      <c r="B141" s="119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2"/>
      <c r="N141" s="2"/>
      <c r="O141" s="2"/>
      <c r="P141" s="2"/>
    </row>
    <row r="142" spans="1:16" ht="39.75" customHeight="1" x14ac:dyDescent="0.2">
      <c r="A142" s="75"/>
      <c r="B142" s="120" t="s">
        <v>152</v>
      </c>
      <c r="C142" s="97"/>
      <c r="D142" s="97"/>
      <c r="E142" s="97"/>
      <c r="F142" s="97"/>
      <c r="G142" s="98"/>
      <c r="H142" s="121" t="s">
        <v>41</v>
      </c>
      <c r="I142" s="121" t="s">
        <v>42</v>
      </c>
      <c r="J142" s="89" t="s">
        <v>43</v>
      </c>
      <c r="K142" s="90"/>
      <c r="L142" s="89" t="s">
        <v>44</v>
      </c>
      <c r="M142" s="90"/>
      <c r="N142" s="89" t="s">
        <v>45</v>
      </c>
      <c r="O142" s="90"/>
      <c r="P142" s="91" t="s">
        <v>153</v>
      </c>
    </row>
    <row r="143" spans="1:16" ht="42" customHeight="1" x14ac:dyDescent="0.2">
      <c r="A143" s="75"/>
      <c r="B143" s="99"/>
      <c r="C143" s="99"/>
      <c r="D143" s="99"/>
      <c r="E143" s="99"/>
      <c r="F143" s="99"/>
      <c r="G143" s="100"/>
      <c r="H143" s="102"/>
      <c r="I143" s="102"/>
      <c r="J143" s="22" t="s">
        <v>47</v>
      </c>
      <c r="K143" s="22" t="s">
        <v>48</v>
      </c>
      <c r="L143" s="22" t="s">
        <v>49</v>
      </c>
      <c r="M143" s="22" t="s">
        <v>50</v>
      </c>
      <c r="N143" s="22" t="s">
        <v>51</v>
      </c>
      <c r="O143" s="22" t="s">
        <v>52</v>
      </c>
      <c r="P143" s="92"/>
    </row>
    <row r="144" spans="1:16" ht="15.75" customHeight="1" x14ac:dyDescent="0.2">
      <c r="A144" s="67">
        <v>99</v>
      </c>
      <c r="B144" s="28" t="s">
        <v>154</v>
      </c>
      <c r="C144" s="83"/>
      <c r="D144" s="83"/>
      <c r="E144" s="83"/>
      <c r="F144" s="83"/>
      <c r="G144" s="84"/>
      <c r="H144" s="55">
        <f>H38+H119</f>
        <v>1278891</v>
      </c>
      <c r="I144" s="55">
        <f>I38+I119</f>
        <v>2310491.46</v>
      </c>
      <c r="J144" s="55">
        <f>J38+J119</f>
        <v>849655.68</v>
      </c>
      <c r="K144" s="55">
        <f t="shared" ref="K144:K153" si="8">IF(J144&gt;0,(J144/I144)*100,0)</f>
        <v>36.773807421907001</v>
      </c>
      <c r="L144" s="55">
        <f>L38+L119</f>
        <v>509907.97</v>
      </c>
      <c r="M144" s="55">
        <f t="shared" ref="M144:M153" si="9">IF(L144&gt;0,(L144/I144)*100,0)</f>
        <v>22.069242792181001</v>
      </c>
      <c r="N144" s="55">
        <f>N38+N119</f>
        <v>468090.81</v>
      </c>
      <c r="O144" s="55">
        <f t="shared" ref="O144:O153" si="10">IF(N144&gt;0,(N144/I144)*100,0)</f>
        <v>20.259361183702001</v>
      </c>
      <c r="P144" s="53">
        <f>P38+P119</f>
        <v>339747.71</v>
      </c>
    </row>
    <row r="145" spans="1:16" ht="15.75" customHeight="1" x14ac:dyDescent="0.2">
      <c r="A145" s="67">
        <v>100</v>
      </c>
      <c r="B145" s="88" t="s">
        <v>155</v>
      </c>
      <c r="C145" s="83"/>
      <c r="D145" s="83"/>
      <c r="E145" s="83"/>
      <c r="F145" s="83"/>
      <c r="G145" s="84"/>
      <c r="H145" s="55">
        <f>H41+H122</f>
        <v>1335665.6399999999</v>
      </c>
      <c r="I145" s="55">
        <f>I41+I122</f>
        <v>1335665.6399999999</v>
      </c>
      <c r="J145" s="55">
        <f>J41+J122</f>
        <v>719970.09</v>
      </c>
      <c r="K145" s="55">
        <f t="shared" si="8"/>
        <v>53.903467188091</v>
      </c>
      <c r="L145" s="55">
        <f>L41+L122</f>
        <v>707731.73</v>
      </c>
      <c r="M145" s="55">
        <f t="shared" si="9"/>
        <v>52.987192962454003</v>
      </c>
      <c r="N145" s="55">
        <f>N41+N122</f>
        <v>706741.73</v>
      </c>
      <c r="O145" s="55">
        <f t="shared" si="10"/>
        <v>52.913072615988</v>
      </c>
      <c r="P145" s="53">
        <f>P41+P122</f>
        <v>12238.36</v>
      </c>
    </row>
    <row r="146" spans="1:16" ht="15.75" customHeight="1" x14ac:dyDescent="0.2">
      <c r="A146" s="67">
        <v>101</v>
      </c>
      <c r="B146" s="88" t="s">
        <v>156</v>
      </c>
      <c r="C146" s="83"/>
      <c r="D146" s="83"/>
      <c r="E146" s="83"/>
      <c r="F146" s="83"/>
      <c r="G146" s="84"/>
      <c r="H146" s="55">
        <f>H44+H125</f>
        <v>137773</v>
      </c>
      <c r="I146" s="55">
        <f>I44+I125</f>
        <v>226137.2</v>
      </c>
      <c r="J146" s="55">
        <f>J44+J125</f>
        <v>97347.03</v>
      </c>
      <c r="K146" s="55">
        <f t="shared" si="8"/>
        <v>43.047773652455</v>
      </c>
      <c r="L146" s="55">
        <f>L44+L125</f>
        <v>42557.77</v>
      </c>
      <c r="M146" s="55">
        <f t="shared" si="9"/>
        <v>18.819446778326999</v>
      </c>
      <c r="N146" s="55">
        <f>N44+N125</f>
        <v>29605.79</v>
      </c>
      <c r="O146" s="55">
        <f t="shared" si="10"/>
        <v>13.091959217677999</v>
      </c>
      <c r="P146" s="53">
        <f>P44+P125</f>
        <v>54789.26</v>
      </c>
    </row>
    <row r="147" spans="1:16" ht="15.75" customHeight="1" x14ac:dyDescent="0.2">
      <c r="A147" s="67">
        <v>102</v>
      </c>
      <c r="B147" s="88" t="s">
        <v>157</v>
      </c>
      <c r="C147" s="83"/>
      <c r="D147" s="83"/>
      <c r="E147" s="83"/>
      <c r="F147" s="83"/>
      <c r="G147" s="84"/>
      <c r="H147" s="55">
        <f>H47+H128</f>
        <v>14332</v>
      </c>
      <c r="I147" s="55">
        <f>I47+I128</f>
        <v>8432</v>
      </c>
      <c r="J147" s="55">
        <f>J47+J128</f>
        <v>5942.34</v>
      </c>
      <c r="K147" s="55">
        <f t="shared" si="8"/>
        <v>70.473671726755001</v>
      </c>
      <c r="L147" s="55">
        <f>L47+L128</f>
        <v>5942.34</v>
      </c>
      <c r="M147" s="55">
        <f t="shared" si="9"/>
        <v>70.473671726755001</v>
      </c>
      <c r="N147" s="55">
        <f>N47+N128</f>
        <v>5601.46</v>
      </c>
      <c r="O147" s="55">
        <f t="shared" si="10"/>
        <v>66.430977229601993</v>
      </c>
      <c r="P147" s="53">
        <f>P47+P128</f>
        <v>0</v>
      </c>
    </row>
    <row r="148" spans="1:16" ht="15.75" customHeight="1" x14ac:dyDescent="0.2">
      <c r="A148" s="67">
        <v>103</v>
      </c>
      <c r="B148" s="88" t="s">
        <v>158</v>
      </c>
      <c r="C148" s="83"/>
      <c r="D148" s="83"/>
      <c r="E148" s="83"/>
      <c r="F148" s="83"/>
      <c r="G148" s="84"/>
      <c r="H148" s="55">
        <f>H50+H131</f>
        <v>32777</v>
      </c>
      <c r="I148" s="55">
        <f>I50+I131</f>
        <v>38677</v>
      </c>
      <c r="J148" s="55">
        <f>J50+J131</f>
        <v>28197.34</v>
      </c>
      <c r="K148" s="55">
        <f t="shared" si="8"/>
        <v>72.904672027302993</v>
      </c>
      <c r="L148" s="55">
        <f>L50+L131</f>
        <v>14464.09</v>
      </c>
      <c r="M148" s="55">
        <f t="shared" si="9"/>
        <v>37.397135248338998</v>
      </c>
      <c r="N148" s="55">
        <f>N50+N131</f>
        <v>14464.09</v>
      </c>
      <c r="O148" s="55">
        <f t="shared" si="10"/>
        <v>37.397135248338998</v>
      </c>
      <c r="P148" s="53">
        <f>P50+P131</f>
        <v>13733.25</v>
      </c>
    </row>
    <row r="149" spans="1:16" ht="15.75" customHeight="1" x14ac:dyDescent="0.2">
      <c r="A149" s="67">
        <v>104</v>
      </c>
      <c r="B149" s="88" t="s">
        <v>159</v>
      </c>
      <c r="C149" s="83"/>
      <c r="D149" s="83"/>
      <c r="E149" s="83"/>
      <c r="F149" s="83"/>
      <c r="G149" s="84"/>
      <c r="H149" s="55">
        <f>H53+H134</f>
        <v>0</v>
      </c>
      <c r="I149" s="55">
        <f>I53+I134</f>
        <v>0</v>
      </c>
      <c r="J149" s="55">
        <f>J53+J134</f>
        <v>0</v>
      </c>
      <c r="K149" s="55">
        <f t="shared" si="8"/>
        <v>0</v>
      </c>
      <c r="L149" s="55">
        <f>L53+L134</f>
        <v>0</v>
      </c>
      <c r="M149" s="55">
        <f t="shared" si="9"/>
        <v>0</v>
      </c>
      <c r="N149" s="55">
        <f>N53+N134</f>
        <v>0</v>
      </c>
      <c r="O149" s="55">
        <f t="shared" si="10"/>
        <v>0</v>
      </c>
      <c r="P149" s="53">
        <f>P53+P134</f>
        <v>0</v>
      </c>
    </row>
    <row r="150" spans="1:16" ht="15.75" customHeight="1" x14ac:dyDescent="0.2">
      <c r="A150" s="67">
        <v>105</v>
      </c>
      <c r="B150" s="113" t="s">
        <v>160</v>
      </c>
      <c r="C150" s="99"/>
      <c r="D150" s="99"/>
      <c r="E150" s="99"/>
      <c r="F150" s="99"/>
      <c r="G150" s="100"/>
      <c r="H150" s="70">
        <f>H56+H137</f>
        <v>5072159.3600000003</v>
      </c>
      <c r="I150" s="70">
        <f>I56+I137</f>
        <v>6265430.0199999996</v>
      </c>
      <c r="J150" s="70">
        <f>J56+J137</f>
        <v>2546232.59</v>
      </c>
      <c r="K150" s="70">
        <f t="shared" si="8"/>
        <v>40.639390781990997</v>
      </c>
      <c r="L150" s="70">
        <f>L56+L137</f>
        <v>2015995.17</v>
      </c>
      <c r="M150" s="70">
        <f t="shared" si="9"/>
        <v>32.176485310102002</v>
      </c>
      <c r="N150" s="70">
        <f>N56+N137</f>
        <v>1950132.17</v>
      </c>
      <c r="O150" s="70">
        <f t="shared" si="10"/>
        <v>31.125272547533999</v>
      </c>
      <c r="P150" s="59">
        <f>P56+P137</f>
        <v>530237.42000000004</v>
      </c>
    </row>
    <row r="151" spans="1:16" ht="15.75" customHeight="1" x14ac:dyDescent="0.25">
      <c r="A151" s="72">
        <v>106</v>
      </c>
      <c r="B151" s="114" t="s">
        <v>161</v>
      </c>
      <c r="C151" s="94"/>
      <c r="D151" s="94"/>
      <c r="E151" s="94"/>
      <c r="F151" s="94"/>
      <c r="G151" s="90"/>
      <c r="H151" s="45">
        <f>H59+H140</f>
        <v>7871598</v>
      </c>
      <c r="I151" s="45">
        <f>I59+I140</f>
        <v>10184833.32</v>
      </c>
      <c r="J151" s="45">
        <f>J59+J140</f>
        <v>4247345.07</v>
      </c>
      <c r="K151" s="45">
        <f t="shared" si="8"/>
        <v>41.702646833301003</v>
      </c>
      <c r="L151" s="45">
        <f>L59+L140</f>
        <v>3296599.07</v>
      </c>
      <c r="M151" s="45">
        <f t="shared" si="9"/>
        <v>32.367727251132003</v>
      </c>
      <c r="N151" s="45">
        <f>N59+N140</f>
        <v>3174636.05</v>
      </c>
      <c r="O151" s="45">
        <f t="shared" si="10"/>
        <v>31.170230776050001</v>
      </c>
      <c r="P151" s="76">
        <f>P59+P140</f>
        <v>950746</v>
      </c>
    </row>
    <row r="152" spans="1:16" ht="15.75" customHeight="1" x14ac:dyDescent="0.2">
      <c r="A152" s="67">
        <v>107</v>
      </c>
      <c r="B152" s="115" t="s">
        <v>162</v>
      </c>
      <c r="C152" s="86"/>
      <c r="D152" s="86"/>
      <c r="E152" s="86"/>
      <c r="F152" s="86"/>
      <c r="G152" s="84"/>
      <c r="H152" s="42">
        <v>0</v>
      </c>
      <c r="I152" s="42">
        <v>0</v>
      </c>
      <c r="J152" s="42">
        <v>0</v>
      </c>
      <c r="K152" s="42">
        <f t="shared" si="8"/>
        <v>0</v>
      </c>
      <c r="L152" s="42">
        <v>0</v>
      </c>
      <c r="M152" s="42">
        <f t="shared" si="9"/>
        <v>0</v>
      </c>
      <c r="N152" s="42">
        <v>0</v>
      </c>
      <c r="O152" s="42">
        <f t="shared" si="10"/>
        <v>0</v>
      </c>
      <c r="P152" s="77">
        <v>0</v>
      </c>
    </row>
    <row r="153" spans="1:16" ht="15.75" customHeight="1" x14ac:dyDescent="0.25">
      <c r="A153" s="72">
        <v>108</v>
      </c>
      <c r="B153" s="114" t="s">
        <v>163</v>
      </c>
      <c r="C153" s="94"/>
      <c r="D153" s="94"/>
      <c r="E153" s="94"/>
      <c r="F153" s="94"/>
      <c r="G153" s="90"/>
      <c r="H153" s="45">
        <f>H151-H152</f>
        <v>7871598</v>
      </c>
      <c r="I153" s="45">
        <f>I151-I152</f>
        <v>10184833.32</v>
      </c>
      <c r="J153" s="45">
        <f>J151-J152</f>
        <v>4247345.07</v>
      </c>
      <c r="K153" s="45">
        <f t="shared" si="8"/>
        <v>41.702646833301003</v>
      </c>
      <c r="L153" s="45">
        <f>L151-L152</f>
        <v>3296599.07</v>
      </c>
      <c r="M153" s="45">
        <f t="shared" si="9"/>
        <v>32.367727251132003</v>
      </c>
      <c r="N153" s="45">
        <f>N151-N152</f>
        <v>3174636.05</v>
      </c>
      <c r="O153" s="45">
        <f t="shared" si="10"/>
        <v>31.170230776050001</v>
      </c>
      <c r="P153" s="76">
        <f>P151-P152</f>
        <v>950746</v>
      </c>
    </row>
    <row r="154" spans="1:16" ht="15.75" customHeight="1" x14ac:dyDescent="0.2">
      <c r="A154" s="1"/>
      <c r="B154" s="107" t="s">
        <v>164</v>
      </c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78"/>
      <c r="N154" s="78"/>
      <c r="O154" s="78"/>
      <c r="P154" s="78"/>
    </row>
    <row r="155" spans="1:16" ht="15.75" customHeight="1" x14ac:dyDescent="0.2">
      <c r="A155" s="1"/>
      <c r="B155" s="79" t="s">
        <v>165</v>
      </c>
      <c r="C155" s="79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</row>
    <row r="156" spans="1:16" ht="34.5" customHeight="1" x14ac:dyDescent="0.2">
      <c r="A156" s="1"/>
      <c r="B156" s="108" t="s">
        <v>166</v>
      </c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78"/>
      <c r="N156" s="78"/>
      <c r="O156" s="78"/>
      <c r="P156" s="78"/>
    </row>
    <row r="157" spans="1:16" ht="33" customHeight="1" x14ac:dyDescent="0.2">
      <c r="A157" s="80"/>
      <c r="B157" s="108" t="s">
        <v>167</v>
      </c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</row>
    <row r="158" spans="1:16" ht="15.75" customHeight="1" x14ac:dyDescent="0.2">
      <c r="A158" s="1"/>
      <c r="B158" s="107" t="s">
        <v>168</v>
      </c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1"/>
      <c r="N158" s="81"/>
      <c r="O158" s="81"/>
      <c r="P158" s="81"/>
    </row>
    <row r="159" spans="1:16" ht="15.75" customHeight="1" x14ac:dyDescent="0.2">
      <c r="A159" s="1"/>
      <c r="B159" s="17"/>
      <c r="C159" s="17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 customHeight="1" x14ac:dyDescent="0.2">
      <c r="A160" s="1"/>
      <c r="B160" s="17"/>
      <c r="C160" s="17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 customHeight="1" x14ac:dyDescent="0.2">
      <c r="A161" s="1"/>
      <c r="B161" s="17"/>
      <c r="C161" s="17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 customHeight="1" x14ac:dyDescent="0.2">
      <c r="A162" s="1"/>
      <c r="B162" s="17"/>
      <c r="C162" s="17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 customHeight="1" x14ac:dyDescent="0.2">
      <c r="A163" s="1"/>
      <c r="B163" s="17"/>
      <c r="C163" s="116" t="s">
        <v>169</v>
      </c>
      <c r="D163" s="83"/>
      <c r="E163" s="83"/>
      <c r="F163" s="2"/>
      <c r="G163" s="116" t="s">
        <v>170</v>
      </c>
      <c r="H163" s="83"/>
      <c r="I163" s="83"/>
      <c r="J163" s="2"/>
      <c r="K163" s="116" t="s">
        <v>171</v>
      </c>
      <c r="L163" s="83"/>
      <c r="M163" s="83"/>
      <c r="N163" s="2"/>
      <c r="O163" s="2"/>
      <c r="P163" s="2"/>
    </row>
    <row r="164" spans="1:16" ht="15.75" customHeight="1" x14ac:dyDescent="0.2">
      <c r="A164" s="1"/>
      <c r="B164" s="17"/>
      <c r="C164" s="83"/>
      <c r="D164" s="83"/>
      <c r="E164" s="83"/>
      <c r="F164" s="2"/>
      <c r="G164" s="83"/>
      <c r="H164" s="83"/>
      <c r="I164" s="83"/>
      <c r="J164" s="2"/>
      <c r="K164" s="83"/>
      <c r="L164" s="83"/>
      <c r="M164" s="83"/>
      <c r="N164" s="2"/>
      <c r="O164" s="2"/>
      <c r="P164" s="2"/>
    </row>
    <row r="165" spans="1:16" ht="15.75" customHeight="1" x14ac:dyDescent="0.2"/>
    <row r="166" spans="1:16" ht="15.75" customHeight="1" x14ac:dyDescent="0.2"/>
    <row r="167" spans="1:16" ht="15.75" customHeight="1" x14ac:dyDescent="0.2"/>
    <row r="168" spans="1:16" ht="15.75" customHeight="1" x14ac:dyDescent="0.2"/>
    <row r="169" spans="1:16" ht="15.75" customHeight="1" x14ac:dyDescent="0.2"/>
    <row r="170" spans="1:16" ht="15.75" customHeight="1" x14ac:dyDescent="0.2"/>
    <row r="171" spans="1:16" ht="15.75" customHeight="1" x14ac:dyDescent="0.2"/>
    <row r="172" spans="1:16" ht="15.75" customHeight="1" x14ac:dyDescent="0.2"/>
    <row r="173" spans="1:16" ht="15.75" customHeight="1" x14ac:dyDescent="0.2"/>
    <row r="174" spans="1:16" ht="15.75" customHeight="1" x14ac:dyDescent="0.2"/>
    <row r="175" spans="1:16" ht="15.75" customHeight="1" x14ac:dyDescent="0.2"/>
    <row r="176" spans="1:1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sheetProtection formatCells="0" formatColumns="0" formatRows="0" insertColumns="0" insertRows="0" insertHyperlinks="0" deleteColumns="0" deleteRows="0" sort="0" autoFilter="0" pivotTables="0"/>
  <mergeCells count="357">
    <mergeCell ref="C6:G6"/>
    <mergeCell ref="K6:P6"/>
    <mergeCell ref="B9:J9"/>
    <mergeCell ref="H10:I13"/>
    <mergeCell ref="J10:K11"/>
    <mergeCell ref="L10:P11"/>
    <mergeCell ref="B17:G17"/>
    <mergeCell ref="H17:I17"/>
    <mergeCell ref="J17:K17"/>
    <mergeCell ref="L17:N17"/>
    <mergeCell ref="O17:P17"/>
    <mergeCell ref="O15:P15"/>
    <mergeCell ref="H16:I16"/>
    <mergeCell ref="O16:P16"/>
    <mergeCell ref="J16:K16"/>
    <mergeCell ref="L16:N16"/>
    <mergeCell ref="B15:G15"/>
    <mergeCell ref="H15:I15"/>
    <mergeCell ref="J15:K15"/>
    <mergeCell ref="L15:N15"/>
    <mergeCell ref="B16:G16"/>
    <mergeCell ref="K4:P4"/>
    <mergeCell ref="K5:P5"/>
    <mergeCell ref="C1:F1"/>
    <mergeCell ref="C2:F2"/>
    <mergeCell ref="K2:P2"/>
    <mergeCell ref="K3:P3"/>
    <mergeCell ref="C4:D4"/>
    <mergeCell ref="E4:F4"/>
    <mergeCell ref="C5:E5"/>
    <mergeCell ref="L28:N28"/>
    <mergeCell ref="B29:G29"/>
    <mergeCell ref="B19:G19"/>
    <mergeCell ref="H19:I19"/>
    <mergeCell ref="J19:K19"/>
    <mergeCell ref="L19:N19"/>
    <mergeCell ref="O19:P19"/>
    <mergeCell ref="B10:G13"/>
    <mergeCell ref="B14:G14"/>
    <mergeCell ref="H14:I14"/>
    <mergeCell ref="H18:I18"/>
    <mergeCell ref="J18:K18"/>
    <mergeCell ref="O12:P13"/>
    <mergeCell ref="J14:K14"/>
    <mergeCell ref="L14:N14"/>
    <mergeCell ref="O14:P14"/>
    <mergeCell ref="J12:K13"/>
    <mergeCell ref="L12:N13"/>
    <mergeCell ref="B18:G18"/>
    <mergeCell ref="L18:N18"/>
    <mergeCell ref="O18:P18"/>
    <mergeCell ref="B20:G20"/>
    <mergeCell ref="H20:I20"/>
    <mergeCell ref="J20:K20"/>
    <mergeCell ref="L20:N20"/>
    <mergeCell ref="O20:P20"/>
    <mergeCell ref="B31:G31"/>
    <mergeCell ref="J21:K21"/>
    <mergeCell ref="L21:N21"/>
    <mergeCell ref="L22:N22"/>
    <mergeCell ref="O22:P22"/>
    <mergeCell ref="L23:N23"/>
    <mergeCell ref="O23:P23"/>
    <mergeCell ref="H21:I21"/>
    <mergeCell ref="O21:P21"/>
    <mergeCell ref="B21:G21"/>
    <mergeCell ref="B22:G22"/>
    <mergeCell ref="H22:I22"/>
    <mergeCell ref="J22:K22"/>
    <mergeCell ref="B23:G23"/>
    <mergeCell ref="H23:I23"/>
    <mergeCell ref="J23:K23"/>
    <mergeCell ref="B30:G30"/>
    <mergeCell ref="H30:I30"/>
    <mergeCell ref="J30:K30"/>
    <mergeCell ref="H25:I25"/>
    <mergeCell ref="O25:P25"/>
    <mergeCell ref="B25:G25"/>
    <mergeCell ref="B26:G26"/>
    <mergeCell ref="H26:I26"/>
    <mergeCell ref="J26:K26"/>
    <mergeCell ref="B24:G24"/>
    <mergeCell ref="H24:I24"/>
    <mergeCell ref="J24:K24"/>
    <mergeCell ref="L24:N24"/>
    <mergeCell ref="O24:P24"/>
    <mergeCell ref="J25:K25"/>
    <mergeCell ref="L25:N25"/>
    <mergeCell ref="L26:N26"/>
    <mergeCell ref="O26:P26"/>
    <mergeCell ref="B32:G32"/>
    <mergeCell ref="H32:I32"/>
    <mergeCell ref="J32:K32"/>
    <mergeCell ref="L32:N32"/>
    <mergeCell ref="O32:P32"/>
    <mergeCell ref="B27:G27"/>
    <mergeCell ref="H27:I27"/>
    <mergeCell ref="J27:K27"/>
    <mergeCell ref="H31:I31"/>
    <mergeCell ref="J31:K31"/>
    <mergeCell ref="L27:N27"/>
    <mergeCell ref="O27:P27"/>
    <mergeCell ref="L30:N30"/>
    <mergeCell ref="O30:P30"/>
    <mergeCell ref="O28:P28"/>
    <mergeCell ref="H29:I29"/>
    <mergeCell ref="O29:P29"/>
    <mergeCell ref="L31:N31"/>
    <mergeCell ref="O31:P31"/>
    <mergeCell ref="J29:K29"/>
    <mergeCell ref="L29:N29"/>
    <mergeCell ref="B28:G28"/>
    <mergeCell ref="H28:I28"/>
    <mergeCell ref="J28:K28"/>
    <mergeCell ref="P36:P37"/>
    <mergeCell ref="B36:G37"/>
    <mergeCell ref="B38:G38"/>
    <mergeCell ref="B39:G39"/>
    <mergeCell ref="B40:G40"/>
    <mergeCell ref="O63:P63"/>
    <mergeCell ref="J34:K34"/>
    <mergeCell ref="L34:N34"/>
    <mergeCell ref="B33:G33"/>
    <mergeCell ref="H33:I33"/>
    <mergeCell ref="J33:K33"/>
    <mergeCell ref="L33:N33"/>
    <mergeCell ref="O33:P33"/>
    <mergeCell ref="H34:I34"/>
    <mergeCell ref="O34:P34"/>
    <mergeCell ref="B34:G34"/>
    <mergeCell ref="H36:H37"/>
    <mergeCell ref="I36:I37"/>
    <mergeCell ref="J36:K36"/>
    <mergeCell ref="L36:M36"/>
    <mergeCell ref="N36:O36"/>
    <mergeCell ref="K63:L63"/>
    <mergeCell ref="M63:N63"/>
    <mergeCell ref="K61:L61"/>
    <mergeCell ref="B46:G46"/>
    <mergeCell ref="B47:G47"/>
    <mergeCell ref="B48:G48"/>
    <mergeCell ref="B49:G49"/>
    <mergeCell ref="B50:G50"/>
    <mergeCell ref="B41:G41"/>
    <mergeCell ref="B42:G42"/>
    <mergeCell ref="B43:G43"/>
    <mergeCell ref="B44:G44"/>
    <mergeCell ref="B45:G45"/>
    <mergeCell ref="K72:P72"/>
    <mergeCell ref="J74:P74"/>
    <mergeCell ref="O75:P75"/>
    <mergeCell ref="B74:I77"/>
    <mergeCell ref="J76:K76"/>
    <mergeCell ref="B51:G51"/>
    <mergeCell ref="B52:G52"/>
    <mergeCell ref="B53:G53"/>
    <mergeCell ref="B54:G54"/>
    <mergeCell ref="B55:G55"/>
    <mergeCell ref="K62:L62"/>
    <mergeCell ref="B63:J63"/>
    <mergeCell ref="M62:N62"/>
    <mergeCell ref="K85:L85"/>
    <mergeCell ref="M85:N85"/>
    <mergeCell ref="O85:P85"/>
    <mergeCell ref="C84:D84"/>
    <mergeCell ref="C85:D85"/>
    <mergeCell ref="O84:P84"/>
    <mergeCell ref="O76:P76"/>
    <mergeCell ref="O77:P77"/>
    <mergeCell ref="O78:P78"/>
    <mergeCell ref="O79:P79"/>
    <mergeCell ref="K84:L84"/>
    <mergeCell ref="M84:N84"/>
    <mergeCell ref="O80:P80"/>
    <mergeCell ref="O81:P81"/>
    <mergeCell ref="J77:K77"/>
    <mergeCell ref="B78:I78"/>
    <mergeCell ref="J78:K78"/>
    <mergeCell ref="B79:I79"/>
    <mergeCell ref="J79:K79"/>
    <mergeCell ref="C86:D86"/>
    <mergeCell ref="C87:D87"/>
    <mergeCell ref="B100:I100"/>
    <mergeCell ref="J100:K100"/>
    <mergeCell ref="B101:I101"/>
    <mergeCell ref="J101:K101"/>
    <mergeCell ref="C88:D88"/>
    <mergeCell ref="C89:D89"/>
    <mergeCell ref="K89:L89"/>
    <mergeCell ref="J98:K98"/>
    <mergeCell ref="B109:G109"/>
    <mergeCell ref="H109:I109"/>
    <mergeCell ref="J109:K109"/>
    <mergeCell ref="B110:G110"/>
    <mergeCell ref="H110:I110"/>
    <mergeCell ref="J110:K110"/>
    <mergeCell ref="B111:G111"/>
    <mergeCell ref="B102:I102"/>
    <mergeCell ref="J102:K102"/>
    <mergeCell ref="B104:G107"/>
    <mergeCell ref="H108:I108"/>
    <mergeCell ref="J108:K108"/>
    <mergeCell ref="B108:G108"/>
    <mergeCell ref="H104:I107"/>
    <mergeCell ref="J104:K107"/>
    <mergeCell ref="B56:G56"/>
    <mergeCell ref="B57:G57"/>
    <mergeCell ref="B58:G58"/>
    <mergeCell ref="B59:G59"/>
    <mergeCell ref="B61:J62"/>
    <mergeCell ref="M61:N61"/>
    <mergeCell ref="O61:P61"/>
    <mergeCell ref="L104:P105"/>
    <mergeCell ref="L106:N107"/>
    <mergeCell ref="O106:P107"/>
    <mergeCell ref="O99:P99"/>
    <mergeCell ref="O100:P100"/>
    <mergeCell ref="O101:P101"/>
    <mergeCell ref="O102:P102"/>
    <mergeCell ref="B99:I99"/>
    <mergeCell ref="J99:K99"/>
    <mergeCell ref="O98:P98"/>
    <mergeCell ref="B92:N92"/>
    <mergeCell ref="O92:P92"/>
    <mergeCell ref="B93:N93"/>
    <mergeCell ref="O93:P93"/>
    <mergeCell ref="B95:I98"/>
    <mergeCell ref="J95:P95"/>
    <mergeCell ref="J96:K97"/>
    <mergeCell ref="M64:N64"/>
    <mergeCell ref="O64:P64"/>
    <mergeCell ref="B64:J64"/>
    <mergeCell ref="K64:L64"/>
    <mergeCell ref="B65:J65"/>
    <mergeCell ref="K65:L65"/>
    <mergeCell ref="M65:N65"/>
    <mergeCell ref="O65:P65"/>
    <mergeCell ref="O62:P62"/>
    <mergeCell ref="B80:I80"/>
    <mergeCell ref="J80:K80"/>
    <mergeCell ref="B81:I81"/>
    <mergeCell ref="J81:K81"/>
    <mergeCell ref="B83:P83"/>
    <mergeCell ref="K66:L66"/>
    <mergeCell ref="M66:N66"/>
    <mergeCell ref="O66:P66"/>
    <mergeCell ref="B66:J66"/>
    <mergeCell ref="B67:J67"/>
    <mergeCell ref="K67:L67"/>
    <mergeCell ref="M67:N67"/>
    <mergeCell ref="O67:P67"/>
    <mergeCell ref="J75:K75"/>
    <mergeCell ref="L75:N75"/>
    <mergeCell ref="B68:J68"/>
    <mergeCell ref="K68:P68"/>
    <mergeCell ref="B69:J69"/>
    <mergeCell ref="K69:P69"/>
    <mergeCell ref="K70:P70"/>
    <mergeCell ref="B70:J70"/>
    <mergeCell ref="B71:J71"/>
    <mergeCell ref="K71:P71"/>
    <mergeCell ref="B72:J72"/>
    <mergeCell ref="B124:G124"/>
    <mergeCell ref="B125:G125"/>
    <mergeCell ref="B126:G126"/>
    <mergeCell ref="B127:G127"/>
    <mergeCell ref="B128:G128"/>
    <mergeCell ref="M86:N86"/>
    <mergeCell ref="O86:P86"/>
    <mergeCell ref="K86:L86"/>
    <mergeCell ref="M88:N88"/>
    <mergeCell ref="O88:P88"/>
    <mergeCell ref="K87:L87"/>
    <mergeCell ref="M87:N87"/>
    <mergeCell ref="O87:P87"/>
    <mergeCell ref="K88:L88"/>
    <mergeCell ref="L108:N108"/>
    <mergeCell ref="O108:P108"/>
    <mergeCell ref="M89:N89"/>
    <mergeCell ref="O89:P89"/>
    <mergeCell ref="B91:N91"/>
    <mergeCell ref="O91:P91"/>
    <mergeCell ref="L96:N96"/>
    <mergeCell ref="O96:P97"/>
    <mergeCell ref="H111:I111"/>
    <mergeCell ref="J111:K111"/>
    <mergeCell ref="B134:G134"/>
    <mergeCell ref="B135:G135"/>
    <mergeCell ref="B136:G136"/>
    <mergeCell ref="B137:G137"/>
    <mergeCell ref="J142:K142"/>
    <mergeCell ref="B129:G129"/>
    <mergeCell ref="B130:G130"/>
    <mergeCell ref="B131:G131"/>
    <mergeCell ref="B132:G132"/>
    <mergeCell ref="B133:G133"/>
    <mergeCell ref="L142:M142"/>
    <mergeCell ref="N142:O142"/>
    <mergeCell ref="P142:P143"/>
    <mergeCell ref="B138:G138"/>
    <mergeCell ref="B139:G139"/>
    <mergeCell ref="B140:G140"/>
    <mergeCell ref="B141:L141"/>
    <mergeCell ref="B142:G143"/>
    <mergeCell ref="H142:H143"/>
    <mergeCell ref="I142:I143"/>
    <mergeCell ref="B151:G151"/>
    <mergeCell ref="B152:G152"/>
    <mergeCell ref="B153:G153"/>
    <mergeCell ref="B157:P157"/>
    <mergeCell ref="B158:L158"/>
    <mergeCell ref="C163:E164"/>
    <mergeCell ref="G163:I164"/>
    <mergeCell ref="K163:M164"/>
    <mergeCell ref="C144:G144"/>
    <mergeCell ref="B145:G145"/>
    <mergeCell ref="B146:G146"/>
    <mergeCell ref="B147:G147"/>
    <mergeCell ref="B148:G148"/>
    <mergeCell ref="H113:I113"/>
    <mergeCell ref="J113:K113"/>
    <mergeCell ref="L113:N113"/>
    <mergeCell ref="O113:P113"/>
    <mergeCell ref="H114:I114"/>
    <mergeCell ref="O114:P114"/>
    <mergeCell ref="B154:L154"/>
    <mergeCell ref="B156:L156"/>
    <mergeCell ref="L109:N109"/>
    <mergeCell ref="O109:P109"/>
    <mergeCell ref="L110:N110"/>
    <mergeCell ref="O110:P110"/>
    <mergeCell ref="L111:N111"/>
    <mergeCell ref="O111:P111"/>
    <mergeCell ref="B112:G112"/>
    <mergeCell ref="H112:I112"/>
    <mergeCell ref="J112:K112"/>
    <mergeCell ref="L112:N112"/>
    <mergeCell ref="O112:P112"/>
    <mergeCell ref="J114:K114"/>
    <mergeCell ref="L114:N114"/>
    <mergeCell ref="B113:G113"/>
    <mergeCell ref="B149:G149"/>
    <mergeCell ref="B150:G150"/>
    <mergeCell ref="B119:G119"/>
    <mergeCell ref="B120:G120"/>
    <mergeCell ref="B121:G121"/>
    <mergeCell ref="B122:G122"/>
    <mergeCell ref="B123:G123"/>
    <mergeCell ref="N117:O117"/>
    <mergeCell ref="P117:P118"/>
    <mergeCell ref="B114:G114"/>
    <mergeCell ref="B116:P116"/>
    <mergeCell ref="B117:G118"/>
    <mergeCell ref="H117:H118"/>
    <mergeCell ref="I117:I118"/>
    <mergeCell ref="J117:K117"/>
    <mergeCell ref="L117:M117"/>
  </mergeCells>
  <pageMargins left="0.5" right="0.5" top="0.5" bottom="0.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Ideapad I5</cp:lastModifiedBy>
  <dcterms:created xsi:type="dcterms:W3CDTF">2022-06-09T15:13:03Z</dcterms:created>
  <dcterms:modified xsi:type="dcterms:W3CDTF">2022-06-09T15:28:51Z</dcterms:modified>
  <cp:category/>
</cp:coreProperties>
</file>